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5000" windowHeight="6960" activeTab="3"/>
  </bookViews>
  <sheets>
    <sheet name="附件2" sheetId="6" r:id="rId1"/>
    <sheet name="龙口镇收支总表" sheetId="7" r:id="rId2"/>
    <sheet name="龙口镇政府性基金收入" sheetId="1" r:id="rId3"/>
    <sheet name="龙口镇政府性基金支出" sheetId="2" r:id="rId4"/>
  </sheets>
  <definedNames>
    <definedName name="_xlnm.Print_Titles" localSheetId="2">龙口镇政府性基金收入!$4:$5</definedName>
    <definedName name="_xlnm.Print_Titles" localSheetId="3">龙口镇政府性基金支出!$2:$5</definedName>
  </definedNames>
  <calcPr calcId="124519"/>
</workbook>
</file>

<file path=xl/calcChain.xml><?xml version="1.0" encoding="utf-8"?>
<calcChain xmlns="http://schemas.openxmlformats.org/spreadsheetml/2006/main">
  <c r="E18" i="2"/>
  <c r="C50"/>
  <c r="C15" i="1"/>
  <c r="B79" i="2"/>
  <c r="B77"/>
  <c r="B75"/>
  <c r="B73"/>
  <c r="B71"/>
  <c r="B70" s="1"/>
  <c r="B68"/>
  <c r="B67" s="1"/>
  <c r="B61"/>
  <c r="B59"/>
  <c r="B52"/>
  <c r="B49" s="1"/>
  <c r="B46"/>
  <c r="B45" s="1"/>
  <c r="B41"/>
  <c r="B37"/>
  <c r="B34"/>
  <c r="B21"/>
  <c r="B16"/>
  <c r="B12"/>
  <c r="B8"/>
  <c r="B7" s="1"/>
  <c r="B26" i="1"/>
  <c r="B24"/>
  <c r="B22"/>
  <c r="B21" s="1"/>
  <c r="B15"/>
  <c r="B10"/>
  <c r="H51" i="2"/>
  <c r="G51" s="1"/>
  <c r="E51"/>
  <c r="D50"/>
  <c r="G14" i="7"/>
  <c r="G21"/>
  <c r="F21"/>
  <c r="C14"/>
  <c r="B14"/>
  <c r="C13"/>
  <c r="B16"/>
  <c r="C16"/>
  <c r="B17"/>
  <c r="C17"/>
  <c r="C12"/>
  <c r="C9"/>
  <c r="B9"/>
  <c r="C8"/>
  <c r="C7"/>
  <c r="D68" i="2"/>
  <c r="D67" s="1"/>
  <c r="G25" i="7" s="1"/>
  <c r="D61" i="2"/>
  <c r="G24" i="7" s="1"/>
  <c r="H20" i="1"/>
  <c r="G20" s="1"/>
  <c r="D14" i="7" s="1"/>
  <c r="E20" i="1"/>
  <c r="F34" i="2"/>
  <c r="F77"/>
  <c r="F75"/>
  <c r="F73"/>
  <c r="F71"/>
  <c r="F70" s="1"/>
  <c r="F68"/>
  <c r="H68" s="1"/>
  <c r="G68" s="1"/>
  <c r="F61"/>
  <c r="F59"/>
  <c r="F52"/>
  <c r="F49" s="1"/>
  <c r="F46"/>
  <c r="F45" s="1"/>
  <c r="F41"/>
  <c r="F37"/>
  <c r="F29"/>
  <c r="F21"/>
  <c r="F16"/>
  <c r="F11" s="1"/>
  <c r="F12"/>
  <c r="F8"/>
  <c r="F7" s="1"/>
  <c r="D77"/>
  <c r="G28" i="7" s="1"/>
  <c r="D75" i="2"/>
  <c r="G27" i="7" s="1"/>
  <c r="D73" i="2"/>
  <c r="H73" s="1"/>
  <c r="G73" s="1"/>
  <c r="D71"/>
  <c r="D70" s="1"/>
  <c r="D59"/>
  <c r="D57"/>
  <c r="D52"/>
  <c r="D49" s="1"/>
  <c r="G20" i="7" s="1"/>
  <c r="D46" i="2"/>
  <c r="G19" i="7" s="1"/>
  <c r="D45" i="2"/>
  <c r="D41"/>
  <c r="D37"/>
  <c r="D34"/>
  <c r="G15" i="7"/>
  <c r="D29" i="2"/>
  <c r="G13" i="7" s="1"/>
  <c r="D21" i="2"/>
  <c r="G12" i="7" s="1"/>
  <c r="D16" i="2"/>
  <c r="G10" i="7" s="1"/>
  <c r="D12" i="2"/>
  <c r="G9" i="7" s="1"/>
  <c r="D8" i="2"/>
  <c r="C79"/>
  <c r="C77"/>
  <c r="F28" i="7" s="1"/>
  <c r="C75" i="2"/>
  <c r="F27" i="7" s="1"/>
  <c r="H78" i="2"/>
  <c r="G78"/>
  <c r="E76"/>
  <c r="H76"/>
  <c r="G76" s="1"/>
  <c r="E74"/>
  <c r="H74"/>
  <c r="G74"/>
  <c r="E72"/>
  <c r="H72"/>
  <c r="G72" s="1"/>
  <c r="E69"/>
  <c r="H69"/>
  <c r="G69" s="1"/>
  <c r="H66"/>
  <c r="G66" s="1"/>
  <c r="E66"/>
  <c r="H65"/>
  <c r="G65" s="1"/>
  <c r="E64"/>
  <c r="H64"/>
  <c r="G64" s="1"/>
  <c r="H63"/>
  <c r="G63" s="1"/>
  <c r="E63"/>
  <c r="H62"/>
  <c r="G62" s="1"/>
  <c r="E60"/>
  <c r="H60"/>
  <c r="G60" s="1"/>
  <c r="H58"/>
  <c r="G58"/>
  <c r="E58"/>
  <c r="E56"/>
  <c r="H56"/>
  <c r="G56"/>
  <c r="H55"/>
  <c r="G55"/>
  <c r="E55"/>
  <c r="H54"/>
  <c r="G54"/>
  <c r="H21" i="7"/>
  <c r="E54" i="2"/>
  <c r="E53"/>
  <c r="H53"/>
  <c r="G53" s="1"/>
  <c r="H52"/>
  <c r="G52" s="1"/>
  <c r="H48"/>
  <c r="G48"/>
  <c r="E48"/>
  <c r="E47"/>
  <c r="H47"/>
  <c r="G47" s="1"/>
  <c r="H44"/>
  <c r="G44" s="1"/>
  <c r="E44"/>
  <c r="H43"/>
  <c r="G43" s="1"/>
  <c r="E43"/>
  <c r="H42"/>
  <c r="G42" s="1"/>
  <c r="H40"/>
  <c r="G40" s="1"/>
  <c r="E39"/>
  <c r="H39"/>
  <c r="G39" s="1"/>
  <c r="E38"/>
  <c r="H38"/>
  <c r="G38" s="1"/>
  <c r="H36"/>
  <c r="G36" s="1"/>
  <c r="E36"/>
  <c r="H35"/>
  <c r="G35" s="1"/>
  <c r="E35"/>
  <c r="H33"/>
  <c r="G33" s="1"/>
  <c r="H14" i="7" s="1"/>
  <c r="H32" i="2"/>
  <c r="G32" s="1"/>
  <c r="H31"/>
  <c r="G31" s="1"/>
  <c r="H30"/>
  <c r="G30" s="1"/>
  <c r="H28"/>
  <c r="G28" s="1"/>
  <c r="E28"/>
  <c r="H27"/>
  <c r="G27" s="1"/>
  <c r="H26"/>
  <c r="G26" s="1"/>
  <c r="E26"/>
  <c r="H25"/>
  <c r="G25" s="1"/>
  <c r="E25"/>
  <c r="H24"/>
  <c r="G24" s="1"/>
  <c r="E24"/>
  <c r="E23"/>
  <c r="H23"/>
  <c r="G23" s="1"/>
  <c r="H22"/>
  <c r="G22" s="1"/>
  <c r="H19"/>
  <c r="G19" s="1"/>
  <c r="E19"/>
  <c r="H17"/>
  <c r="G17" s="1"/>
  <c r="E17"/>
  <c r="E15"/>
  <c r="H15"/>
  <c r="G15" s="1"/>
  <c r="E14"/>
  <c r="H14"/>
  <c r="G14" s="1"/>
  <c r="H13"/>
  <c r="G13" s="1"/>
  <c r="E13"/>
  <c r="E10"/>
  <c r="H10"/>
  <c r="G10" s="1"/>
  <c r="H9"/>
  <c r="G9" s="1"/>
  <c r="E9"/>
  <c r="C73"/>
  <c r="E73"/>
  <c r="C71"/>
  <c r="C70" s="1"/>
  <c r="F26" i="7" s="1"/>
  <c r="C68" i="2"/>
  <c r="C67" s="1"/>
  <c r="E65"/>
  <c r="C59"/>
  <c r="F23" i="7" s="1"/>
  <c r="C52" i="2"/>
  <c r="C49" s="1"/>
  <c r="F20" i="7" s="1"/>
  <c r="C46" i="2"/>
  <c r="C45" s="1"/>
  <c r="F18" i="7" s="1"/>
  <c r="C41" i="2"/>
  <c r="F17" i="7" s="1"/>
  <c r="E40" i="2"/>
  <c r="C34"/>
  <c r="F15" i="7" s="1"/>
  <c r="E33" i="2"/>
  <c r="E31"/>
  <c r="C29"/>
  <c r="E29" s="1"/>
  <c r="C21"/>
  <c r="F12" i="7" s="1"/>
  <c r="C16" i="2"/>
  <c r="C12"/>
  <c r="F9" i="7" s="1"/>
  <c r="C8" i="2"/>
  <c r="F26" i="1"/>
  <c r="F24"/>
  <c r="H24" s="1"/>
  <c r="G24" s="1"/>
  <c r="F22"/>
  <c r="F21" s="1"/>
  <c r="F15"/>
  <c r="F10"/>
  <c r="D26"/>
  <c r="H26" s="1"/>
  <c r="G26" s="1"/>
  <c r="D24"/>
  <c r="D22"/>
  <c r="D21" s="1"/>
  <c r="D15"/>
  <c r="C11" i="7" s="1"/>
  <c r="D10" i="1"/>
  <c r="C10" i="7" s="1"/>
  <c r="H7" i="1"/>
  <c r="G7" s="1"/>
  <c r="D7" i="7" s="1"/>
  <c r="E9" i="1"/>
  <c r="H9"/>
  <c r="G9" s="1"/>
  <c r="D9" i="7" s="1"/>
  <c r="E11" i="1"/>
  <c r="H11"/>
  <c r="G11" s="1"/>
  <c r="E12"/>
  <c r="H12"/>
  <c r="G12" s="1"/>
  <c r="E13"/>
  <c r="H13"/>
  <c r="G13"/>
  <c r="E14"/>
  <c r="H14"/>
  <c r="G14" s="1"/>
  <c r="E16"/>
  <c r="H16"/>
  <c r="G16" s="1"/>
  <c r="E17"/>
  <c r="H17"/>
  <c r="G17" s="1"/>
  <c r="H18"/>
  <c r="G18" s="1"/>
  <c r="D12" i="7" s="1"/>
  <c r="H19" i="1"/>
  <c r="G19" s="1"/>
  <c r="D13" i="7" s="1"/>
  <c r="E23" i="1"/>
  <c r="H23"/>
  <c r="G23" s="1"/>
  <c r="E25"/>
  <c r="H25"/>
  <c r="G25" s="1"/>
  <c r="D16" i="7" s="1"/>
  <c r="E27" i="1"/>
  <c r="H27"/>
  <c r="G27"/>
  <c r="D17" i="7" s="1"/>
  <c r="C26" i="1"/>
  <c r="C24"/>
  <c r="E24" s="1"/>
  <c r="C22"/>
  <c r="B13" i="7"/>
  <c r="E19" i="1"/>
  <c r="B12" i="7"/>
  <c r="E18" i="1"/>
  <c r="C10"/>
  <c r="C6" s="1"/>
  <c r="B8" i="7"/>
  <c r="E8" i="1"/>
  <c r="B7" i="7"/>
  <c r="E7" i="1"/>
  <c r="H8"/>
  <c r="G8" s="1"/>
  <c r="D8" i="7" s="1"/>
  <c r="H61" i="2"/>
  <c r="G61" s="1"/>
  <c r="H24" i="7" s="1"/>
  <c r="E22" i="2"/>
  <c r="E30"/>
  <c r="H71"/>
  <c r="G71" s="1"/>
  <c r="H75"/>
  <c r="G75" s="1"/>
  <c r="H27" i="7" s="1"/>
  <c r="E78" i="2"/>
  <c r="F57"/>
  <c r="H57" s="1"/>
  <c r="G57" s="1"/>
  <c r="H22" i="7" s="1"/>
  <c r="E46" i="2"/>
  <c r="C7"/>
  <c r="F7" i="7" s="1"/>
  <c r="E52" i="2"/>
  <c r="E68"/>
  <c r="H59"/>
  <c r="G59" s="1"/>
  <c r="H23" i="7" s="1"/>
  <c r="D7" i="2"/>
  <c r="G7" i="7" s="1"/>
  <c r="H29" i="2"/>
  <c r="G29" s="1"/>
  <c r="H13" i="7" s="1"/>
  <c r="E32" i="2"/>
  <c r="C37"/>
  <c r="F16" i="7" s="1"/>
  <c r="E8" i="2"/>
  <c r="E27"/>
  <c r="H22" i="1"/>
  <c r="G22" s="1"/>
  <c r="D15" i="7" s="1"/>
  <c r="F10"/>
  <c r="F14"/>
  <c r="H16" i="2"/>
  <c r="G16" s="1"/>
  <c r="H10" i="7" s="1"/>
  <c r="H34" i="2"/>
  <c r="G34" s="1"/>
  <c r="H15" i="7" s="1"/>
  <c r="H50" i="2"/>
  <c r="G50" s="1"/>
  <c r="E75"/>
  <c r="E42"/>
  <c r="H46"/>
  <c r="G46" s="1"/>
  <c r="H19" i="7" s="1"/>
  <c r="C15"/>
  <c r="H77" i="2"/>
  <c r="G77" s="1"/>
  <c r="H28" i="7" s="1"/>
  <c r="G23"/>
  <c r="H15" i="1"/>
  <c r="G15" s="1"/>
  <c r="D11" i="7" s="1"/>
  <c r="E62" i="2"/>
  <c r="C61"/>
  <c r="E61" s="1"/>
  <c r="F13" i="7"/>
  <c r="B29" i="2"/>
  <c r="B15" i="7"/>
  <c r="B11"/>
  <c r="C21" i="1"/>
  <c r="G22" i="7"/>
  <c r="E34" i="2"/>
  <c r="F29" i="7"/>
  <c r="E77" i="2" l="1"/>
  <c r="E71"/>
  <c r="E50"/>
  <c r="H41"/>
  <c r="G41" s="1"/>
  <c r="H17" i="7" s="1"/>
  <c r="E16" i="2"/>
  <c r="H12"/>
  <c r="G12" s="1"/>
  <c r="H9" i="7" s="1"/>
  <c r="E7" i="2"/>
  <c r="B20"/>
  <c r="D6" i="1"/>
  <c r="C6" i="7" s="1"/>
  <c r="E15" i="1"/>
  <c r="E22"/>
  <c r="E12" i="2"/>
  <c r="C11"/>
  <c r="F8" i="7" s="1"/>
  <c r="C57" i="2"/>
  <c r="E57" s="1"/>
  <c r="F24" i="7"/>
  <c r="E10" i="1"/>
  <c r="H10"/>
  <c r="G10" s="1"/>
  <c r="D10" i="7" s="1"/>
  <c r="E21" i="2"/>
  <c r="B10" i="7"/>
  <c r="H21" i="2"/>
  <c r="G21" s="1"/>
  <c r="H12" i="7" s="1"/>
  <c r="H45" i="2"/>
  <c r="G45" s="1"/>
  <c r="H18" i="7" s="1"/>
  <c r="F67" i="2"/>
  <c r="H67" s="1"/>
  <c r="G67" s="1"/>
  <c r="H25" i="7" s="1"/>
  <c r="H70" i="2"/>
  <c r="G70" s="1"/>
  <c r="H26" i="7" s="1"/>
  <c r="G26"/>
  <c r="E70" i="2"/>
  <c r="F25" i="7"/>
  <c r="E67" i="2"/>
  <c r="B57"/>
  <c r="E59"/>
  <c r="E49"/>
  <c r="H49"/>
  <c r="G49" s="1"/>
  <c r="H20" i="7" s="1"/>
  <c r="E45" i="2"/>
  <c r="G18" i="7"/>
  <c r="F19"/>
  <c r="C20" i="2"/>
  <c r="E41"/>
  <c r="G17" i="7"/>
  <c r="H37" i="2"/>
  <c r="G37" s="1"/>
  <c r="H16" i="7" s="1"/>
  <c r="G16"/>
  <c r="E37" i="2"/>
  <c r="D20"/>
  <c r="G11" i="7" s="1"/>
  <c r="F20" i="2"/>
  <c r="B11"/>
  <c r="D11"/>
  <c r="H7"/>
  <c r="G7" s="1"/>
  <c r="H7" i="7" s="1"/>
  <c r="H8" i="2"/>
  <c r="G8" s="1"/>
  <c r="E26" i="1"/>
  <c r="C30" i="7"/>
  <c r="H21" i="1"/>
  <c r="G21" s="1"/>
  <c r="E21"/>
  <c r="F6"/>
  <c r="F28" s="1"/>
  <c r="F81" i="2" s="1"/>
  <c r="B6" i="1"/>
  <c r="B28" s="1"/>
  <c r="C28"/>
  <c r="B6" i="7"/>
  <c r="B30" s="1"/>
  <c r="E6" i="1"/>
  <c r="D28"/>
  <c r="F22" i="7" l="1"/>
  <c r="B6" i="2"/>
  <c r="B81" s="1"/>
  <c r="C6"/>
  <c r="F6" i="7" s="1"/>
  <c r="F30" s="1"/>
  <c r="F11"/>
  <c r="E20" i="2"/>
  <c r="H20"/>
  <c r="G20" s="1"/>
  <c r="H11" i="7" s="1"/>
  <c r="F6" i="2"/>
  <c r="F79" s="1"/>
  <c r="E11"/>
  <c r="D6"/>
  <c r="H11"/>
  <c r="G11" s="1"/>
  <c r="H8" i="7" s="1"/>
  <c r="G8"/>
  <c r="H6" i="1"/>
  <c r="G6" s="1"/>
  <c r="D6" i="7" s="1"/>
  <c r="D81" i="2"/>
  <c r="H28" i="1"/>
  <c r="G28" s="1"/>
  <c r="D30" i="7" s="1"/>
  <c r="E28" i="1"/>
  <c r="C81" i="2" l="1"/>
  <c r="E81" s="1"/>
  <c r="G6" i="7"/>
  <c r="E6" i="2"/>
  <c r="H6"/>
  <c r="G6" s="1"/>
  <c r="H6" i="7" s="1"/>
  <c r="H81" i="2"/>
  <c r="G81" s="1"/>
  <c r="H30" i="7" s="1"/>
  <c r="H80" i="2" l="1"/>
  <c r="G80" s="1"/>
  <c r="E80"/>
  <c r="D79"/>
  <c r="G29" i="7" l="1"/>
  <c r="G30" s="1"/>
  <c r="E79" i="2"/>
  <c r="H79"/>
  <c r="G79" s="1"/>
  <c r="H29" i="7" s="1"/>
</calcChain>
</file>

<file path=xl/sharedStrings.xml><?xml version="1.0" encoding="utf-8"?>
<sst xmlns="http://schemas.openxmlformats.org/spreadsheetml/2006/main" count="174" uniqueCount="158">
  <si>
    <t>单位：万元</t>
  </si>
  <si>
    <t>项          目</t>
  </si>
  <si>
    <t>年初预算</t>
    <phoneticPr fontId="2" type="noConversion"/>
  </si>
  <si>
    <t>本年实绩</t>
    <phoneticPr fontId="2" type="noConversion"/>
  </si>
  <si>
    <r>
      <t>去年</t>
    </r>
    <r>
      <rPr>
        <b/>
        <sz val="11"/>
        <rFont val="宋体"/>
        <family val="3"/>
        <charset val="134"/>
      </rPr>
      <t>实绩</t>
    </r>
  </si>
  <si>
    <t>比去年同期增减%</t>
  </si>
  <si>
    <t>比去年同期增减</t>
  </si>
  <si>
    <t>一、政府性基金预算收入</t>
    <phoneticPr fontId="2" type="noConversion"/>
  </si>
  <si>
    <t>二、上级补助收入</t>
    <phoneticPr fontId="2" type="noConversion"/>
  </si>
  <si>
    <t>政府性基金转移收入</t>
    <phoneticPr fontId="2" type="noConversion"/>
  </si>
  <si>
    <t>三、上年结余收入</t>
    <phoneticPr fontId="2" type="noConversion"/>
  </si>
  <si>
    <t>四、债务转贷收入</t>
    <phoneticPr fontId="2" type="noConversion"/>
  </si>
  <si>
    <t>收入合计</t>
    <phoneticPr fontId="2" type="noConversion"/>
  </si>
  <si>
    <t>（一）新型墙体材料专项基金收入</t>
    <phoneticPr fontId="2" type="noConversion"/>
  </si>
  <si>
    <t>（二）城市公用事业附加收入</t>
    <phoneticPr fontId="2" type="noConversion"/>
  </si>
  <si>
    <t>（三）农业土地开发资金收入</t>
    <phoneticPr fontId="2" type="noConversion"/>
  </si>
  <si>
    <t>（四）国有土地使用权出让收入</t>
    <phoneticPr fontId="2" type="noConversion"/>
  </si>
  <si>
    <t>（五）彩票公益金收入</t>
    <phoneticPr fontId="2" type="noConversion"/>
  </si>
  <si>
    <t>（六）城市基础设施配套费收入</t>
    <phoneticPr fontId="2" type="noConversion"/>
  </si>
  <si>
    <t xml:space="preserve">    土地出让价款收入</t>
    <phoneticPr fontId="2" type="noConversion"/>
  </si>
  <si>
    <t xml:space="preserve">    补缴的土地价款</t>
    <phoneticPr fontId="2" type="noConversion"/>
  </si>
  <si>
    <t xml:space="preserve">    划拨土地收入</t>
    <phoneticPr fontId="2" type="noConversion"/>
  </si>
  <si>
    <t xml:space="preserve">    福利彩票公益金收入</t>
    <phoneticPr fontId="2" type="noConversion"/>
  </si>
  <si>
    <t xml:space="preserve">    体育彩票公益金收入</t>
    <phoneticPr fontId="2" type="noConversion"/>
  </si>
  <si>
    <t xml:space="preserve">    政府性基金补助收入</t>
    <phoneticPr fontId="2" type="noConversion"/>
  </si>
  <si>
    <t xml:space="preserve">  政府性基金预算上年结余收入</t>
    <phoneticPr fontId="2" type="noConversion"/>
  </si>
  <si>
    <t xml:space="preserve">  地方政府专项债务转贷收入</t>
    <phoneticPr fontId="2" type="noConversion"/>
  </si>
  <si>
    <t>一、政府性基金预算支出</t>
    <phoneticPr fontId="2" type="noConversion"/>
  </si>
  <si>
    <t>二、上解上级支出</t>
    <phoneticPr fontId="2" type="noConversion"/>
  </si>
  <si>
    <t xml:space="preserve">    政府性基金上解支出</t>
    <phoneticPr fontId="2" type="noConversion"/>
  </si>
  <si>
    <t>三、债务还本支出</t>
    <phoneticPr fontId="2" type="noConversion"/>
  </si>
  <si>
    <t>四、调出资金</t>
    <phoneticPr fontId="2" type="noConversion"/>
  </si>
  <si>
    <t>五、年终结余</t>
    <phoneticPr fontId="2" type="noConversion"/>
  </si>
  <si>
    <t>支出合计</t>
    <phoneticPr fontId="2" type="noConversion"/>
  </si>
  <si>
    <t>（一）文化体育与传媒支出</t>
    <phoneticPr fontId="2" type="noConversion"/>
  </si>
  <si>
    <t>（二）社会保障和就业支出</t>
    <phoneticPr fontId="2" type="noConversion"/>
  </si>
  <si>
    <t>（三）城乡社区支出</t>
    <phoneticPr fontId="2" type="noConversion"/>
  </si>
  <si>
    <t>（四）农林水支出</t>
    <phoneticPr fontId="2" type="noConversion"/>
  </si>
  <si>
    <t xml:space="preserve">      资助城市影院</t>
    <phoneticPr fontId="2" type="noConversion"/>
  </si>
  <si>
    <t xml:space="preserve">      其他国家电影事业发展专项资金支出</t>
    <phoneticPr fontId="2" type="noConversion"/>
  </si>
  <si>
    <r>
      <t xml:space="preserve">      </t>
    </r>
    <r>
      <rPr>
        <sz val="11.5"/>
        <rFont val="宋体"/>
        <family val="3"/>
        <charset val="134"/>
      </rPr>
      <t>移民补助</t>
    </r>
    <phoneticPr fontId="2" type="noConversion"/>
  </si>
  <si>
    <t xml:space="preserve">      基础设施建设和经济发展</t>
    <phoneticPr fontId="2" type="noConversion"/>
  </si>
  <si>
    <t xml:space="preserve">      其他大中型水库移民后期扶持基金支出</t>
    <phoneticPr fontId="2" type="noConversion"/>
  </si>
  <si>
    <t xml:space="preserve">   国家电影事业发展专项资金及对应专项债务收入安排的支出</t>
    <phoneticPr fontId="2" type="noConversion"/>
  </si>
  <si>
    <t xml:space="preserve">   大中型水库移民后期扶持基金支出</t>
    <phoneticPr fontId="2" type="noConversion"/>
  </si>
  <si>
    <t xml:space="preserve">   小型水库移民扶助基金及对应专项债务收入安排的支出</t>
    <phoneticPr fontId="2" type="noConversion"/>
  </si>
  <si>
    <t xml:space="preserve">      其他小型水库移民扶助基金支出</t>
    <phoneticPr fontId="2" type="noConversion"/>
  </si>
  <si>
    <t xml:space="preserve">   国有土地使用权出让收入及对应专项债务收入安排的支出</t>
    <phoneticPr fontId="2" type="noConversion"/>
  </si>
  <si>
    <t xml:space="preserve">      征地和拆迁补偿支出</t>
    <phoneticPr fontId="2" type="noConversion"/>
  </si>
  <si>
    <t xml:space="preserve">      土地开发支出</t>
    <phoneticPr fontId="2" type="noConversion"/>
  </si>
  <si>
    <t xml:space="preserve">      城市建设支出</t>
    <phoneticPr fontId="2" type="noConversion"/>
  </si>
  <si>
    <t xml:space="preserve">      农村基础设施建设支出</t>
    <phoneticPr fontId="2" type="noConversion"/>
  </si>
  <si>
    <t xml:space="preserve">      补助被征地农民支出</t>
    <phoneticPr fontId="2" type="noConversion"/>
  </si>
  <si>
    <t xml:space="preserve">      土地出让业务支出</t>
    <phoneticPr fontId="2" type="noConversion"/>
  </si>
  <si>
    <t xml:space="preserve">      其他国有土地使用权出让收入安排的支出</t>
    <phoneticPr fontId="2" type="noConversion"/>
  </si>
  <si>
    <t xml:space="preserve">   城市公用事业附加及对应专项债务收入安排的支出</t>
    <phoneticPr fontId="2" type="noConversion"/>
  </si>
  <si>
    <t xml:space="preserve">      城市公共设施</t>
    <phoneticPr fontId="2" type="noConversion"/>
  </si>
  <si>
    <t xml:space="preserve">      城市环境卫生</t>
    <phoneticPr fontId="2" type="noConversion"/>
  </si>
  <si>
    <t xml:space="preserve">      其他城市公用事业附加安排的支出</t>
    <phoneticPr fontId="2" type="noConversion"/>
  </si>
  <si>
    <t xml:space="preserve">   农业土地开发资金及对应专项债务收入安排的支出</t>
    <phoneticPr fontId="2" type="noConversion"/>
  </si>
  <si>
    <t xml:space="preserve">   新增建设用地土地有偿使用费及对应专项债务收入安排的支出</t>
    <phoneticPr fontId="2" type="noConversion"/>
  </si>
  <si>
    <t xml:space="preserve">      基本农田建设和保护支出</t>
    <phoneticPr fontId="2" type="noConversion"/>
  </si>
  <si>
    <t xml:space="preserve">       国有土地使用权出让金债务发行费用支出</t>
    <phoneticPr fontId="2" type="noConversion"/>
  </si>
  <si>
    <t xml:space="preserve">   地方政府专项债务发行费用支出</t>
    <phoneticPr fontId="2" type="noConversion"/>
  </si>
  <si>
    <t xml:space="preserve">      国有土地使用权出让金债务付息支出</t>
    <phoneticPr fontId="2" type="noConversion"/>
  </si>
  <si>
    <t xml:space="preserve">   其他政府性基金及对应专项债务收入安排的支出</t>
    <phoneticPr fontId="2" type="noConversion"/>
  </si>
  <si>
    <t xml:space="preserve">   彩票发行销售机构业务费安排的支出</t>
    <phoneticPr fontId="2" type="noConversion"/>
  </si>
  <si>
    <t xml:space="preserve">   彩票公益金及对应专项债务收入安排的支出</t>
    <phoneticPr fontId="2" type="noConversion"/>
  </si>
  <si>
    <t xml:space="preserve">      用于其他社会公益事业的彩票公益金支出</t>
    <phoneticPr fontId="2" type="noConversion"/>
  </si>
  <si>
    <t xml:space="preserve">      用于残疾人事业的彩票公益金支出</t>
    <phoneticPr fontId="2" type="noConversion"/>
  </si>
  <si>
    <t xml:space="preserve">      用于教育事业的彩票公益金支出</t>
    <phoneticPr fontId="2" type="noConversion"/>
  </si>
  <si>
    <t xml:space="preserve">      用于体育事业的彩票公益金支出</t>
    <phoneticPr fontId="2" type="noConversion"/>
  </si>
  <si>
    <t xml:space="preserve">      用于社会福利的彩票公益金支出</t>
    <phoneticPr fontId="2" type="noConversion"/>
  </si>
  <si>
    <t xml:space="preserve">      福利彩票销售机构的业务费支出</t>
    <phoneticPr fontId="2" type="noConversion"/>
  </si>
  <si>
    <t xml:space="preserve">   地方政府专项债务付息支出</t>
    <phoneticPr fontId="2" type="noConversion"/>
  </si>
  <si>
    <t xml:space="preserve">      土地整理支出</t>
    <phoneticPr fontId="2" type="noConversion"/>
  </si>
  <si>
    <t xml:space="preserve">   城市基础设施配套费及对应专项债务收入安排的支出</t>
    <phoneticPr fontId="2" type="noConversion"/>
  </si>
  <si>
    <t xml:space="preserve">      其他城市基础设施配套费安排的支出</t>
    <phoneticPr fontId="2" type="noConversion"/>
  </si>
  <si>
    <t xml:space="preserve">   污水处理费及对应专项债务收入安排的支出</t>
    <phoneticPr fontId="2" type="noConversion"/>
  </si>
  <si>
    <t xml:space="preserve">      污水处理设施建设和运营</t>
    <phoneticPr fontId="2" type="noConversion"/>
  </si>
  <si>
    <t xml:space="preserve">      代征手续费</t>
    <phoneticPr fontId="2" type="noConversion"/>
  </si>
  <si>
    <t xml:space="preserve">      其他污水处理费安排的支出</t>
    <phoneticPr fontId="2" type="noConversion"/>
  </si>
  <si>
    <t xml:space="preserve">   港口建设费及对应专项债务收入安排的支出</t>
    <phoneticPr fontId="2" type="noConversion"/>
  </si>
  <si>
    <t xml:space="preserve">      基础设施建设和经济发展</t>
    <phoneticPr fontId="2" type="noConversion"/>
  </si>
  <si>
    <t xml:space="preserve">      其他大中型水库库区基金支出</t>
    <phoneticPr fontId="2" type="noConversion"/>
  </si>
  <si>
    <t xml:space="preserve">   大中型水库库区基金及对应专项债务收入安排的支出</t>
    <phoneticPr fontId="2" type="noConversion"/>
  </si>
  <si>
    <t xml:space="preserve">    地方政府专项债务还本支出</t>
    <phoneticPr fontId="2" type="noConversion"/>
  </si>
  <si>
    <t xml:space="preserve">      其他港口建设费安排的支出</t>
    <phoneticPr fontId="2" type="noConversion"/>
  </si>
  <si>
    <t xml:space="preserve">      其他新型墙体材料专项基金支出</t>
    <phoneticPr fontId="2" type="noConversion"/>
  </si>
  <si>
    <t xml:space="preserve">   新型墙体材料专项基金及对应专项债务收入安排的支出</t>
    <phoneticPr fontId="2" type="noConversion"/>
  </si>
  <si>
    <t xml:space="preserve">    政府性基金年终结余</t>
    <phoneticPr fontId="2" type="noConversion"/>
  </si>
  <si>
    <t xml:space="preserve">    政府性基金预算调出资金</t>
    <phoneticPr fontId="2" type="noConversion"/>
  </si>
  <si>
    <t xml:space="preserve">    缴纳新增建设用地土地有偿使用费</t>
    <phoneticPr fontId="2" type="noConversion"/>
  </si>
  <si>
    <t>（七）其他支出</t>
    <phoneticPr fontId="2" type="noConversion"/>
  </si>
  <si>
    <t>（八）债务付息支出</t>
    <phoneticPr fontId="2" type="noConversion"/>
  </si>
  <si>
    <t>（九）债务发行费用支出</t>
    <phoneticPr fontId="2" type="noConversion"/>
  </si>
  <si>
    <t>收入项目</t>
    <phoneticPr fontId="21" type="noConversion"/>
  </si>
  <si>
    <t>支出项目</t>
    <phoneticPr fontId="21" type="noConversion"/>
  </si>
  <si>
    <t>科目名称</t>
    <phoneticPr fontId="21" type="noConversion"/>
  </si>
  <si>
    <t>本年实绩</t>
    <phoneticPr fontId="21" type="noConversion"/>
  </si>
  <si>
    <t>一、政府性基金预算收入</t>
    <phoneticPr fontId="21" type="noConversion"/>
  </si>
  <si>
    <t>一、政府性基金预算支出</t>
    <phoneticPr fontId="21" type="noConversion"/>
  </si>
  <si>
    <t>（一）新型墙体材料专项基金收入</t>
    <phoneticPr fontId="21" type="noConversion"/>
  </si>
  <si>
    <t>（一）文化体育与传媒支出</t>
    <phoneticPr fontId="21" type="noConversion"/>
  </si>
  <si>
    <t>（二）城市公用事业附加收入</t>
    <phoneticPr fontId="21" type="noConversion"/>
  </si>
  <si>
    <t>（二）社会保障和就业支出</t>
    <phoneticPr fontId="21" type="noConversion"/>
  </si>
  <si>
    <t xml:space="preserve">    大中型水库移民后期扶持基金支出</t>
    <phoneticPr fontId="21" type="noConversion"/>
  </si>
  <si>
    <t xml:space="preserve">    小型水库移民扶助基金及对应专项债务收入安排的支出</t>
    <phoneticPr fontId="21" type="noConversion"/>
  </si>
  <si>
    <t>（五）彩票公益金收入</t>
    <phoneticPr fontId="21" type="noConversion"/>
  </si>
  <si>
    <t>（三）城乡社区支出</t>
    <phoneticPr fontId="21" type="noConversion"/>
  </si>
  <si>
    <t>（六）城市基础设施配套费收入</t>
    <phoneticPr fontId="21" type="noConversion"/>
  </si>
  <si>
    <t xml:space="preserve">    国有土地使用权出让收入及对应专项债务收入安排的支出</t>
    <phoneticPr fontId="21" type="noConversion"/>
  </si>
  <si>
    <t xml:space="preserve">    城市公用事业附加及对应专项债务收入安排的支出</t>
    <phoneticPr fontId="21" type="noConversion"/>
  </si>
  <si>
    <t>二、上级补助收入</t>
    <phoneticPr fontId="21" type="noConversion"/>
  </si>
  <si>
    <t xml:space="preserve">    农业土地开发资金及对应专项债务收入安排的支出</t>
    <phoneticPr fontId="21" type="noConversion"/>
  </si>
  <si>
    <t>三、上年结余收入</t>
    <phoneticPr fontId="21" type="noConversion"/>
  </si>
  <si>
    <t xml:space="preserve">    新增建设用地土地有偿使用费及对应专项债务收入安排的支出</t>
    <phoneticPr fontId="21" type="noConversion"/>
  </si>
  <si>
    <t>四、债务转贷收入</t>
    <phoneticPr fontId="21" type="noConversion"/>
  </si>
  <si>
    <t xml:space="preserve">    城市基础设施配套费及对应专项债务收入安排的支出</t>
    <phoneticPr fontId="21" type="noConversion"/>
  </si>
  <si>
    <t xml:space="preserve">    污水处理费及对应专项债务收入安排的支出</t>
    <phoneticPr fontId="21" type="noConversion"/>
  </si>
  <si>
    <t>（四）农林水支出</t>
    <phoneticPr fontId="21" type="noConversion"/>
  </si>
  <si>
    <t xml:space="preserve">    大中型水库库区基金及对应专项债务收入安排的支出</t>
    <phoneticPr fontId="21" type="noConversion"/>
  </si>
  <si>
    <t>（五）其他支出</t>
    <phoneticPr fontId="21" type="noConversion"/>
  </si>
  <si>
    <t xml:space="preserve">    彩票发行销售机构业务费安排的支出</t>
    <phoneticPr fontId="21" type="noConversion"/>
  </si>
  <si>
    <t xml:space="preserve">    彩票公益金及对应专项债务收入安排的支出</t>
    <phoneticPr fontId="21" type="noConversion"/>
  </si>
  <si>
    <t>（六）债务付息支出</t>
    <phoneticPr fontId="21" type="noConversion"/>
  </si>
  <si>
    <t>（七）债务发行费用支出</t>
    <phoneticPr fontId="21" type="noConversion"/>
  </si>
  <si>
    <t>二、债务还本支出</t>
    <phoneticPr fontId="21" type="noConversion"/>
  </si>
  <si>
    <t>三、调出资金</t>
    <phoneticPr fontId="21" type="noConversion"/>
  </si>
  <si>
    <t>四、年终结余</t>
    <phoneticPr fontId="21" type="noConversion"/>
  </si>
  <si>
    <t>收入合计</t>
    <phoneticPr fontId="21" type="noConversion"/>
  </si>
  <si>
    <t>支出合计</t>
    <phoneticPr fontId="21" type="noConversion"/>
  </si>
  <si>
    <t>（三）农业土地开发资金收入</t>
    <phoneticPr fontId="21" type="noConversion"/>
  </si>
  <si>
    <t>（四）国有土地使用权出让收入</t>
    <phoneticPr fontId="21" type="noConversion"/>
  </si>
  <si>
    <t>（八）彩票发行机构和彩票销售机构的业务费用</t>
    <phoneticPr fontId="1" type="noConversion"/>
  </si>
  <si>
    <t>（八）彩票发行机构和彩票销售机构的业务费用</t>
    <phoneticPr fontId="21" type="noConversion"/>
  </si>
  <si>
    <t>（七）污水处理费收入</t>
    <phoneticPr fontId="2" type="noConversion"/>
  </si>
  <si>
    <t>（七）污水处理费收入</t>
    <phoneticPr fontId="21" type="noConversion"/>
  </si>
  <si>
    <t>（五）交通运输支出</t>
    <phoneticPr fontId="1" type="noConversion"/>
  </si>
  <si>
    <t>（五）交通运输支出</t>
    <phoneticPr fontId="18" type="noConversion"/>
  </si>
  <si>
    <t>（六）资源勘探信息等支出</t>
    <phoneticPr fontId="2" type="noConversion"/>
  </si>
  <si>
    <t>（六）资源勘探信息等支出</t>
    <phoneticPr fontId="18" type="noConversion"/>
  </si>
  <si>
    <t xml:space="preserve">  车辆通行费及对应专项债务收入安排的支出</t>
    <phoneticPr fontId="1" type="noConversion"/>
  </si>
  <si>
    <t xml:space="preserve">    其他车辆通行费安排的支出</t>
    <phoneticPr fontId="1" type="noConversion"/>
  </si>
  <si>
    <t>比去年实绩增减%</t>
    <phoneticPr fontId="23" type="noConversion"/>
  </si>
  <si>
    <t>附件2：</t>
    <phoneticPr fontId="11" type="noConversion"/>
  </si>
  <si>
    <t>附件2-1：</t>
    <phoneticPr fontId="19" type="noConversion"/>
  </si>
  <si>
    <t>附件2-2：</t>
    <phoneticPr fontId="2" type="noConversion"/>
  </si>
  <si>
    <t>附件2-3：</t>
    <phoneticPr fontId="2" type="noConversion"/>
  </si>
  <si>
    <t>年初预算</t>
    <phoneticPr fontId="19" type="noConversion"/>
  </si>
  <si>
    <t>年初预算</t>
    <phoneticPr fontId="19" type="noConversion"/>
  </si>
  <si>
    <t>调整预算</t>
    <phoneticPr fontId="2" type="noConversion"/>
  </si>
  <si>
    <t>为调整预算数%</t>
    <phoneticPr fontId="2" type="noConversion"/>
  </si>
  <si>
    <t>为调整预算%</t>
    <phoneticPr fontId="2" type="noConversion"/>
  </si>
  <si>
    <t>龙口镇2017年政府性基金收支执行情况表</t>
    <phoneticPr fontId="11" type="noConversion"/>
  </si>
  <si>
    <t>龙口镇2017年政府性基金预算收支执行总表（以决算为准）</t>
    <phoneticPr fontId="21" type="noConversion"/>
  </si>
  <si>
    <t>龙口镇2017年政府性基金预算收入执行情况表（以决算为准）</t>
    <phoneticPr fontId="2" type="noConversion"/>
  </si>
  <si>
    <t>龙口镇2017年政府性基金预算支出执行情况表（以决算为准）</t>
    <phoneticPr fontId="2" type="noConversion"/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</si>
</sst>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0_ "/>
    <numFmt numFmtId="178" formatCode="#,###\ ;\-#,###\ ;;"/>
    <numFmt numFmtId="179" formatCode="#,##0.00_ "/>
    <numFmt numFmtId="180" formatCode="0_);[Red]\(0\)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18"/>
      <name val="黑体"/>
      <family val="3"/>
      <charset val="134"/>
    </font>
    <font>
      <b/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20"/>
      <name val="黑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1.5"/>
      <name val="宋体"/>
      <family val="3"/>
      <charset val="134"/>
    </font>
    <font>
      <b/>
      <sz val="11.5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7" fillId="0" borderId="1" xfId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41" fontId="8" fillId="0" borderId="1" xfId="2" applyNumberFormat="1" applyFont="1" applyFill="1" applyBorder="1" applyAlignment="1">
      <alignment horizontal="center" vertical="center" wrapText="1"/>
    </xf>
    <xf numFmtId="41" fontId="8" fillId="0" borderId="1" xfId="2" applyNumberFormat="1" applyFont="1" applyFill="1" applyBorder="1" applyAlignment="1">
      <alignment vertical="center"/>
    </xf>
    <xf numFmtId="41" fontId="9" fillId="0" borderId="1" xfId="2" applyNumberFormat="1" applyFont="1" applyFill="1" applyBorder="1" applyAlignment="1">
      <alignment vertical="center"/>
    </xf>
    <xf numFmtId="177" fontId="27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41" fontId="28" fillId="0" borderId="1" xfId="2" applyNumberFormat="1" applyFont="1" applyFill="1" applyBorder="1" applyAlignment="1">
      <alignment vertical="center"/>
    </xf>
    <xf numFmtId="41" fontId="29" fillId="0" borderId="1" xfId="2" applyNumberFormat="1" applyFont="1" applyFill="1" applyBorder="1" applyAlignment="1">
      <alignment vertical="center" wrapText="1"/>
    </xf>
    <xf numFmtId="41" fontId="28" fillId="0" borderId="1" xfId="2" applyNumberFormat="1" applyFont="1" applyBorder="1" applyAlignment="1">
      <alignment vertical="center"/>
    </xf>
    <xf numFmtId="41" fontId="29" fillId="0" borderId="1" xfId="2" applyNumberFormat="1" applyFont="1" applyBorder="1" applyAlignment="1">
      <alignment vertical="center"/>
    </xf>
    <xf numFmtId="41" fontId="29" fillId="0" borderId="1" xfId="2" applyNumberFormat="1" applyFont="1" applyFill="1" applyBorder="1" applyAlignment="1">
      <alignment vertical="center"/>
    </xf>
    <xf numFmtId="178" fontId="10" fillId="0" borderId="1" xfId="1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right" vertical="center"/>
    </xf>
    <xf numFmtId="177" fontId="27" fillId="0" borderId="1" xfId="0" applyNumberFormat="1" applyFont="1" applyFill="1" applyBorder="1">
      <alignment vertical="center"/>
    </xf>
    <xf numFmtId="176" fontId="27" fillId="0" borderId="1" xfId="0" applyNumberFormat="1" applyFont="1" applyFill="1" applyBorder="1">
      <alignment vertical="center"/>
    </xf>
    <xf numFmtId="177" fontId="0" fillId="0" borderId="1" xfId="0" applyNumberFormat="1" applyFont="1" applyFill="1" applyBorder="1" applyAlignment="1">
      <alignment vertical="center"/>
    </xf>
    <xf numFmtId="41" fontId="28" fillId="0" borderId="1" xfId="3" applyNumberFormat="1" applyFont="1" applyFill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41" fontId="29" fillId="0" borderId="1" xfId="3" applyNumberFormat="1" applyFont="1" applyFill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41" fontId="22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177" fontId="22" fillId="0" borderId="1" xfId="0" applyNumberFormat="1" applyFont="1" applyBorder="1" applyAlignment="1">
      <alignment vertical="center"/>
    </xf>
    <xf numFmtId="177" fontId="28" fillId="0" borderId="1" xfId="3" applyNumberFormat="1" applyFont="1" applyFill="1" applyBorder="1" applyAlignment="1">
      <alignment vertical="center"/>
    </xf>
    <xf numFmtId="177" fontId="29" fillId="0" borderId="1" xfId="3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180" fontId="0" fillId="0" borderId="0" xfId="0" applyNumberFormat="1">
      <alignment vertical="center"/>
    </xf>
    <xf numFmtId="41" fontId="29" fillId="0" borderId="1" xfId="2" applyNumberFormat="1" applyFont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176" fontId="0" fillId="0" borderId="1" xfId="0" applyNumberFormat="1" applyFont="1" applyFill="1" applyBorder="1">
      <alignment vertical="center"/>
    </xf>
    <xf numFmtId="41" fontId="28" fillId="0" borderId="1" xfId="2" applyNumberFormat="1" applyFont="1" applyBorder="1" applyAlignment="1">
      <alignment vertical="center"/>
    </xf>
    <xf numFmtId="177" fontId="27" fillId="0" borderId="1" xfId="0" applyNumberFormat="1" applyFont="1" applyFill="1" applyBorder="1">
      <alignment vertical="center"/>
    </xf>
    <xf numFmtId="177" fontId="27" fillId="0" borderId="1" xfId="0" applyNumberFormat="1" applyFont="1" applyFill="1" applyBorder="1" applyAlignment="1">
      <alignment vertical="center"/>
    </xf>
    <xf numFmtId="176" fontId="27" fillId="0" borderId="1" xfId="0" applyNumberFormat="1" applyFont="1" applyFill="1" applyBorder="1">
      <alignment vertical="center"/>
    </xf>
    <xf numFmtId="41" fontId="28" fillId="0" borderId="1" xfId="2" applyNumberFormat="1" applyFont="1" applyFill="1" applyBorder="1" applyAlignment="1">
      <alignment vertical="center"/>
    </xf>
    <xf numFmtId="41" fontId="29" fillId="0" borderId="1" xfId="2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41" fontId="25" fillId="0" borderId="1" xfId="4" applyNumberFormat="1" applyFont="1" applyFill="1" applyBorder="1" applyAlignment="1">
      <alignment horizontal="center" vertical="center" wrapText="1"/>
    </xf>
    <xf numFmtId="41" fontId="25" fillId="0" borderId="1" xfId="4" applyNumberFormat="1" applyFont="1" applyFill="1" applyBorder="1" applyAlignment="1">
      <alignment vertical="center"/>
    </xf>
    <xf numFmtId="41" fontId="24" fillId="0" borderId="1" xfId="4" applyNumberFormat="1" applyFont="1" applyFill="1" applyBorder="1" applyAlignment="1">
      <alignment vertical="center"/>
    </xf>
    <xf numFmtId="41" fontId="29" fillId="0" borderId="1" xfId="4" applyNumberFormat="1" applyFont="1" applyFill="1" applyBorder="1" applyAlignment="1">
      <alignment vertical="center" wrapText="1"/>
    </xf>
    <xf numFmtId="41" fontId="29" fillId="0" borderId="1" xfId="4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79" fontId="27" fillId="0" borderId="1" xfId="0" applyNumberFormat="1" applyFont="1" applyFill="1" applyBorder="1" applyAlignment="1">
      <alignment vertical="center"/>
    </xf>
    <xf numFmtId="179" fontId="0" fillId="0" borderId="1" xfId="0" applyNumberFormat="1" applyFont="1" applyFill="1" applyBorder="1" applyAlignment="1">
      <alignment vertical="center"/>
    </xf>
    <xf numFmtId="0" fontId="30" fillId="0" borderId="0" xfId="0" applyFont="1">
      <alignment vertical="center"/>
    </xf>
    <xf numFmtId="177" fontId="30" fillId="0" borderId="0" xfId="0" applyNumberFormat="1" applyFo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1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1" fontId="8" fillId="0" borderId="1" xfId="3" applyNumberFormat="1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1" fontId="9" fillId="0" borderId="1" xfId="3" applyNumberFormat="1" applyFont="1" applyFill="1" applyBorder="1" applyAlignment="1">
      <alignment horizontal="center" vertical="center" wrapText="1"/>
    </xf>
    <xf numFmtId="177" fontId="9" fillId="0" borderId="1" xfId="3" applyNumberFormat="1" applyFont="1" applyFill="1" applyBorder="1" applyAlignment="1">
      <alignment horizontal="center" vertical="center" wrapText="1"/>
    </xf>
    <xf numFmtId="41" fontId="30" fillId="0" borderId="1" xfId="0" applyNumberFormat="1" applyFont="1" applyBorder="1" applyAlignment="1">
      <alignment vertical="center"/>
    </xf>
    <xf numFmtId="177" fontId="30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1" fontId="31" fillId="0" borderId="1" xfId="0" applyNumberFormat="1" applyFont="1" applyBorder="1" applyAlignment="1">
      <alignment vertical="center"/>
    </xf>
    <xf numFmtId="177" fontId="31" fillId="0" borderId="1" xfId="0" applyNumberFormat="1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41" fontId="30" fillId="0" borderId="1" xfId="0" applyNumberFormat="1" applyFont="1" applyBorder="1">
      <alignment vertical="center"/>
    </xf>
    <xf numFmtId="177" fontId="30" fillId="0" borderId="1" xfId="0" applyNumberFormat="1" applyFont="1" applyBorder="1">
      <alignment vertical="center"/>
    </xf>
    <xf numFmtId="0" fontId="30" fillId="0" borderId="0" xfId="0" applyFont="1" applyFill="1" applyBorder="1" applyAlignment="1">
      <alignment vertical="center"/>
    </xf>
    <xf numFmtId="0" fontId="26" fillId="0" borderId="0" xfId="0" applyFont="1" applyFill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</cellXfs>
  <cellStyles count="5">
    <cellStyle name="常规" xfId="0" builtinId="0"/>
    <cellStyle name="常规 2" xfId="1"/>
    <cellStyle name="千位分隔" xfId="2" builtinId="3"/>
    <cellStyle name="千位分隔 2" xfId="3"/>
    <cellStyle name="千位分隔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I18" sqref="I18"/>
    </sheetView>
  </sheetViews>
  <sheetFormatPr defaultRowHeight="13.5"/>
  <cols>
    <col min="1" max="1" width="9" style="91"/>
    <col min="2" max="2" width="10.375" style="91" customWidth="1"/>
    <col min="3" max="3" width="9.625" style="91" customWidth="1"/>
    <col min="4" max="7" width="9" style="91"/>
    <col min="8" max="8" width="11.75" style="91" customWidth="1"/>
    <col min="9" max="16384" width="9" style="91"/>
  </cols>
  <sheetData>
    <row r="1" spans="1:14" ht="14.25">
      <c r="A1" s="28" t="s">
        <v>145</v>
      </c>
      <c r="B1" s="29"/>
      <c r="C1" s="29"/>
      <c r="D1" s="29"/>
      <c r="E1" s="30"/>
      <c r="F1" s="30"/>
    </row>
    <row r="2" spans="1:14" ht="14.25">
      <c r="A2" s="28"/>
      <c r="B2" s="29"/>
      <c r="C2" s="29"/>
      <c r="D2" s="29"/>
      <c r="E2" s="30"/>
      <c r="F2" s="30"/>
    </row>
    <row r="3" spans="1:14" ht="14.25">
      <c r="A3" s="28"/>
      <c r="B3" s="29"/>
      <c r="C3" s="29"/>
      <c r="D3" s="29"/>
      <c r="E3" s="30"/>
      <c r="F3" s="30"/>
    </row>
    <row r="4" spans="1:14" ht="14.25">
      <c r="A4" s="28"/>
      <c r="B4" s="29"/>
      <c r="C4" s="29"/>
      <c r="D4" s="29"/>
      <c r="E4" s="30"/>
      <c r="F4" s="30"/>
    </row>
    <row r="5" spans="1:14" ht="14.25">
      <c r="A5" s="28"/>
      <c r="B5" s="29"/>
      <c r="C5" s="29"/>
      <c r="D5" s="29"/>
      <c r="E5" s="30"/>
      <c r="F5" s="30"/>
    </row>
    <row r="6" spans="1:14" ht="14.25">
      <c r="A6" s="28"/>
      <c r="B6" s="29"/>
      <c r="C6" s="29"/>
      <c r="D6" s="29"/>
      <c r="E6" s="30"/>
      <c r="F6" s="30"/>
    </row>
    <row r="7" spans="1:14" ht="14.25">
      <c r="A7" s="28"/>
      <c r="B7" s="29"/>
      <c r="C7" s="29"/>
      <c r="D7" s="29"/>
      <c r="E7" s="30"/>
      <c r="F7" s="30"/>
    </row>
    <row r="8" spans="1:14" ht="14.25">
      <c r="A8" s="28"/>
      <c r="B8" s="29"/>
      <c r="C8" s="29"/>
      <c r="D8" s="29"/>
      <c r="E8" s="30"/>
      <c r="F8" s="30"/>
    </row>
    <row r="9" spans="1:14" ht="14.25">
      <c r="B9" s="29"/>
      <c r="C9" s="29"/>
      <c r="D9" s="29"/>
    </row>
    <row r="10" spans="1:14" ht="15.75" customHeight="1">
      <c r="A10" s="31"/>
      <c r="B10" s="31"/>
      <c r="C10" s="31"/>
    </row>
    <row r="11" spans="1:14" ht="15.75" customHeight="1">
      <c r="A11" s="31"/>
      <c r="B11" s="31"/>
      <c r="C11" s="31"/>
    </row>
    <row r="12" spans="1:14" ht="15.75" customHeight="1">
      <c r="A12" s="31"/>
      <c r="B12" s="31"/>
      <c r="C12" s="31"/>
    </row>
    <row r="13" spans="1:14" ht="73.5" customHeight="1">
      <c r="A13" s="93" t="s">
        <v>154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5" spans="1:14" ht="15.75">
      <c r="A15" s="31"/>
      <c r="B15" s="31"/>
      <c r="C15" s="31"/>
      <c r="D15" s="31"/>
      <c r="E15" s="31"/>
      <c r="F15" s="31"/>
      <c r="G15" s="31"/>
      <c r="H15" s="31"/>
    </row>
    <row r="16" spans="1:14" ht="18.75">
      <c r="A16" s="32"/>
      <c r="B16" s="32"/>
      <c r="C16" s="32"/>
      <c r="D16" s="32"/>
      <c r="E16" s="32"/>
      <c r="F16" s="32"/>
      <c r="G16" s="32"/>
      <c r="H16" s="32"/>
    </row>
    <row r="17" spans="1:13" ht="18.75">
      <c r="A17" s="32"/>
      <c r="B17" s="32"/>
      <c r="C17" s="32"/>
      <c r="D17" s="32"/>
      <c r="E17" s="32"/>
      <c r="F17" s="32"/>
      <c r="G17" s="32"/>
      <c r="H17" s="32"/>
    </row>
    <row r="18" spans="1:13" ht="18.75">
      <c r="A18" s="32"/>
      <c r="B18" s="32"/>
      <c r="C18" s="32"/>
      <c r="D18" s="32"/>
      <c r="E18" s="32"/>
      <c r="F18" s="32"/>
      <c r="G18" s="32"/>
      <c r="H18" s="32"/>
    </row>
    <row r="19" spans="1:13" ht="18.75">
      <c r="A19" s="32"/>
      <c r="B19" s="32"/>
      <c r="C19" s="32"/>
      <c r="D19" s="32"/>
      <c r="E19" s="32"/>
      <c r="F19" s="32"/>
      <c r="G19" s="32"/>
      <c r="H19" s="32"/>
    </row>
    <row r="20" spans="1:13" ht="18.75">
      <c r="A20" s="32"/>
      <c r="B20" s="32"/>
      <c r="C20" s="32"/>
      <c r="D20" s="32"/>
      <c r="E20" s="32"/>
      <c r="F20" s="32"/>
      <c r="G20" s="32"/>
      <c r="H20" s="32"/>
    </row>
    <row r="21" spans="1:13" ht="18.75">
      <c r="A21" s="32"/>
      <c r="B21" s="32"/>
      <c r="C21" s="32"/>
      <c r="D21" s="32"/>
      <c r="E21" s="32"/>
      <c r="F21" s="32"/>
      <c r="G21" s="32"/>
      <c r="H21" s="32"/>
    </row>
    <row r="22" spans="1:13" ht="18.75">
      <c r="A22" s="32"/>
      <c r="B22" s="32"/>
      <c r="C22" s="32"/>
      <c r="D22" s="32"/>
      <c r="E22" s="33"/>
      <c r="F22" s="32"/>
      <c r="G22" s="34"/>
      <c r="H22" s="34"/>
    </row>
    <row r="23" spans="1:13" ht="18.75">
      <c r="A23" s="33"/>
      <c r="B23" s="33"/>
      <c r="C23" s="32"/>
      <c r="D23" s="32"/>
      <c r="E23" s="33"/>
      <c r="F23" s="32"/>
      <c r="G23" s="34"/>
      <c r="H23" s="35"/>
      <c r="I23" s="35"/>
      <c r="L23" s="35"/>
      <c r="M23" s="35"/>
    </row>
    <row r="24" spans="1:13" ht="18.75">
      <c r="A24" s="32"/>
      <c r="B24" s="32"/>
      <c r="C24" s="32"/>
      <c r="D24" s="32"/>
      <c r="E24" s="33"/>
      <c r="F24" s="32"/>
      <c r="G24" s="34"/>
      <c r="H24" s="34"/>
    </row>
    <row r="25" spans="1:13" ht="18.75">
      <c r="A25" s="32"/>
      <c r="B25" s="32"/>
      <c r="C25" s="32"/>
      <c r="D25" s="32"/>
      <c r="E25" s="32"/>
      <c r="F25" s="32"/>
      <c r="G25" s="32"/>
      <c r="H25" s="32"/>
    </row>
    <row r="26" spans="1:13" ht="18.75">
      <c r="A26" s="32"/>
      <c r="B26" s="32"/>
      <c r="C26" s="32"/>
      <c r="D26" s="32"/>
      <c r="E26" s="32"/>
      <c r="F26" s="32"/>
      <c r="G26" s="32"/>
      <c r="H26" s="32"/>
    </row>
    <row r="27" spans="1:13" ht="18.75">
      <c r="A27" s="32"/>
      <c r="B27" s="32"/>
      <c r="C27" s="32"/>
      <c r="D27" s="32"/>
      <c r="E27" s="32"/>
      <c r="F27" s="32"/>
      <c r="G27" s="32"/>
      <c r="H27" s="32"/>
    </row>
    <row r="28" spans="1:13" ht="18.75">
      <c r="A28" s="32"/>
      <c r="B28" s="32"/>
      <c r="C28" s="32"/>
      <c r="D28" s="32"/>
      <c r="E28" s="32"/>
      <c r="F28" s="32"/>
      <c r="G28" s="32"/>
      <c r="H28" s="32"/>
    </row>
    <row r="29" spans="1:13" ht="18.75">
      <c r="A29" s="32"/>
      <c r="C29" s="32"/>
      <c r="E29" s="32"/>
      <c r="F29" s="32"/>
      <c r="G29" s="32"/>
      <c r="H29" s="32"/>
    </row>
  </sheetData>
  <mergeCells count="1">
    <mergeCell ref="A13:N13"/>
  </mergeCells>
  <phoneticPr fontId="1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workbookViewId="0">
      <selection activeCell="A12" sqref="A12"/>
    </sheetView>
  </sheetViews>
  <sheetFormatPr defaultRowHeight="13.5"/>
  <cols>
    <col min="1" max="1" width="42" style="69" customWidth="1"/>
    <col min="2" max="2" width="12.75" style="69" customWidth="1"/>
    <col min="3" max="4" width="11.125" style="69" customWidth="1"/>
    <col min="5" max="5" width="57" style="69" customWidth="1"/>
    <col min="6" max="7" width="11.125" style="69" customWidth="1"/>
    <col min="8" max="8" width="10.625" style="70" customWidth="1"/>
    <col min="9" max="16384" width="9" style="69"/>
  </cols>
  <sheetData>
    <row r="1" spans="1:8" ht="14.25">
      <c r="A1" s="28" t="s">
        <v>146</v>
      </c>
    </row>
    <row r="2" spans="1:8" ht="25.5">
      <c r="A2" s="97" t="s">
        <v>155</v>
      </c>
      <c r="B2" s="97"/>
      <c r="C2" s="97"/>
      <c r="D2" s="97"/>
      <c r="E2" s="97"/>
      <c r="F2" s="97"/>
      <c r="G2" s="97"/>
      <c r="H2" s="97"/>
    </row>
    <row r="3" spans="1:8" ht="14.25">
      <c r="A3" s="71"/>
      <c r="B3" s="71"/>
      <c r="C3" s="72"/>
      <c r="D3" s="72"/>
      <c r="E3" s="71"/>
      <c r="F3" s="71"/>
      <c r="G3" s="73"/>
      <c r="H3" s="74" t="s">
        <v>0</v>
      </c>
    </row>
    <row r="4" spans="1:8" ht="24.75" customHeight="1">
      <c r="A4" s="94" t="s">
        <v>96</v>
      </c>
      <c r="B4" s="95"/>
      <c r="C4" s="95"/>
      <c r="D4" s="96"/>
      <c r="E4" s="94" t="s">
        <v>97</v>
      </c>
      <c r="F4" s="95"/>
      <c r="G4" s="95"/>
      <c r="H4" s="96"/>
    </row>
    <row r="5" spans="1:8" ht="30.75" customHeight="1">
      <c r="A5" s="75" t="s">
        <v>98</v>
      </c>
      <c r="B5" s="66" t="s">
        <v>149</v>
      </c>
      <c r="C5" s="76" t="s">
        <v>99</v>
      </c>
      <c r="D5" s="77" t="s">
        <v>144</v>
      </c>
      <c r="E5" s="75" t="s">
        <v>98</v>
      </c>
      <c r="F5" s="66" t="s">
        <v>150</v>
      </c>
      <c r="G5" s="76" t="s">
        <v>99</v>
      </c>
      <c r="H5" s="78" t="s">
        <v>144</v>
      </c>
    </row>
    <row r="6" spans="1:8" ht="21.75" customHeight="1">
      <c r="A6" s="49" t="s">
        <v>100</v>
      </c>
      <c r="B6" s="79">
        <f>龙口镇政府性基金收入!C6</f>
        <v>3304</v>
      </c>
      <c r="C6" s="79">
        <f>龙口镇政府性基金收入!D6</f>
        <v>2739.8717000000001</v>
      </c>
      <c r="D6" s="80">
        <f>龙口镇政府性基金收入!G6</f>
        <v>161.92820498505222</v>
      </c>
      <c r="E6" s="49" t="s">
        <v>101</v>
      </c>
      <c r="F6" s="39">
        <f>龙口镇政府性基金支出!C6</f>
        <v>3842</v>
      </c>
      <c r="G6" s="39">
        <f>龙口镇政府性基金支出!D6</f>
        <v>3106.0188000000003</v>
      </c>
      <c r="H6" s="47">
        <f>龙口镇政府性基金支出!G6</f>
        <v>165.63947655827053</v>
      </c>
    </row>
    <row r="7" spans="1:8" ht="21.75" customHeight="1">
      <c r="A7" s="8" t="s">
        <v>102</v>
      </c>
      <c r="B7" s="81">
        <f>龙口镇政府性基金收入!C7</f>
        <v>0</v>
      </c>
      <c r="C7" s="81">
        <f>龙口镇政府性基金收入!D7</f>
        <v>0</v>
      </c>
      <c r="D7" s="82" t="str">
        <f>龙口镇政府性基金收入!G7</f>
        <v/>
      </c>
      <c r="E7" s="40" t="s">
        <v>103</v>
      </c>
      <c r="F7" s="41">
        <f>龙口镇政府性基金支出!C7</f>
        <v>0</v>
      </c>
      <c r="G7" s="41">
        <f>龙口镇政府性基金支出!D7</f>
        <v>0</v>
      </c>
      <c r="H7" s="48" t="str">
        <f>龙口镇政府性基金支出!G7</f>
        <v/>
      </c>
    </row>
    <row r="8" spans="1:8" ht="21.75" customHeight="1">
      <c r="A8" s="8" t="s">
        <v>104</v>
      </c>
      <c r="B8" s="81">
        <f>龙口镇政府性基金收入!C8</f>
        <v>0</v>
      </c>
      <c r="C8" s="81">
        <f>龙口镇政府性基金收入!D8</f>
        <v>0</v>
      </c>
      <c r="D8" s="82" t="str">
        <f>龙口镇政府性基金收入!G8</f>
        <v/>
      </c>
      <c r="E8" s="40" t="s">
        <v>105</v>
      </c>
      <c r="F8" s="83">
        <f>龙口镇政府性基金支出!C11</f>
        <v>203</v>
      </c>
      <c r="G8" s="83">
        <f>龙口镇政府性基金支出!D11</f>
        <v>202.55399999999997</v>
      </c>
      <c r="H8" s="84">
        <f>龙口镇政府性基金支出!G11</f>
        <v>80.255814926185991</v>
      </c>
    </row>
    <row r="9" spans="1:8" ht="21.75" customHeight="1">
      <c r="A9" s="8" t="s">
        <v>132</v>
      </c>
      <c r="B9" s="81">
        <f>龙口镇政府性基金收入!C9</f>
        <v>0</v>
      </c>
      <c r="C9" s="81">
        <f>龙口镇政府性基金收入!D9</f>
        <v>0</v>
      </c>
      <c r="D9" s="82" t="str">
        <f>龙口镇政府性基金收入!G9</f>
        <v/>
      </c>
      <c r="E9" s="40" t="s">
        <v>106</v>
      </c>
      <c r="F9" s="83">
        <f>龙口镇政府性基金支出!C12</f>
        <v>203</v>
      </c>
      <c r="G9" s="83">
        <f>龙口镇政府性基金支出!D12</f>
        <v>202.55399999999997</v>
      </c>
      <c r="H9" s="84">
        <f>龙口镇政府性基金支出!G12</f>
        <v>80.255814926185991</v>
      </c>
    </row>
    <row r="10" spans="1:8" ht="21.75" customHeight="1">
      <c r="A10" s="8" t="s">
        <v>133</v>
      </c>
      <c r="B10" s="81">
        <f>龙口镇政府性基金收入!C10</f>
        <v>3304</v>
      </c>
      <c r="C10" s="81">
        <f>龙口镇政府性基金收入!D10</f>
        <v>2739.8717000000001</v>
      </c>
      <c r="D10" s="82">
        <f>龙口镇政府性基金收入!G10</f>
        <v>161.92820498505222</v>
      </c>
      <c r="E10" s="40" t="s">
        <v>107</v>
      </c>
      <c r="F10" s="83">
        <f>龙口镇政府性基金支出!C16</f>
        <v>0</v>
      </c>
      <c r="G10" s="83">
        <f>龙口镇政府性基金支出!D16</f>
        <v>0</v>
      </c>
      <c r="H10" s="84" t="str">
        <f>龙口镇政府性基金支出!G16</f>
        <v/>
      </c>
    </row>
    <row r="11" spans="1:8" ht="21.75" customHeight="1">
      <c r="A11" s="8" t="s">
        <v>108</v>
      </c>
      <c r="B11" s="81">
        <f>龙口镇政府性基金收入!C15</f>
        <v>0</v>
      </c>
      <c r="C11" s="81">
        <f>龙口镇政府性基金收入!D15</f>
        <v>0</v>
      </c>
      <c r="D11" s="82" t="str">
        <f>龙口镇政府性基金收入!G15</f>
        <v/>
      </c>
      <c r="E11" s="40" t="s">
        <v>109</v>
      </c>
      <c r="F11" s="83">
        <f>龙口镇政府性基金支出!C20</f>
        <v>3625.4069</v>
      </c>
      <c r="G11" s="83">
        <f>龙口镇政府性基金支出!D20</f>
        <v>2889.8717000000001</v>
      </c>
      <c r="H11" s="84">
        <f>龙口镇政府性基金支出!G20</f>
        <v>176.26801175328799</v>
      </c>
    </row>
    <row r="12" spans="1:8" ht="21.75" customHeight="1">
      <c r="A12" s="8" t="s">
        <v>110</v>
      </c>
      <c r="B12" s="81">
        <f>龙口镇政府性基金收入!C18</f>
        <v>0</v>
      </c>
      <c r="C12" s="81">
        <f>龙口镇政府性基金收入!D18</f>
        <v>0</v>
      </c>
      <c r="D12" s="82" t="str">
        <f>龙口镇政府性基金收入!G18</f>
        <v/>
      </c>
      <c r="E12" s="40" t="s">
        <v>111</v>
      </c>
      <c r="F12" s="83">
        <f>龙口镇政府性基金支出!C21</f>
        <v>3510.5814999999998</v>
      </c>
      <c r="G12" s="83">
        <f>龙口镇政府性基金支出!D21</f>
        <v>2775.0463</v>
      </c>
      <c r="H12" s="84">
        <f>龙口镇政府性基金支出!G21</f>
        <v>734.8296238937188</v>
      </c>
    </row>
    <row r="13" spans="1:8" ht="21.75" customHeight="1">
      <c r="A13" s="8" t="s">
        <v>137</v>
      </c>
      <c r="B13" s="81">
        <f>龙口镇政府性基金收入!C19</f>
        <v>0</v>
      </c>
      <c r="C13" s="81">
        <f>龙口镇政府性基金收入!D19</f>
        <v>0</v>
      </c>
      <c r="D13" s="82" t="str">
        <f>龙口镇政府性基金收入!G19</f>
        <v/>
      </c>
      <c r="E13" s="40" t="s">
        <v>112</v>
      </c>
      <c r="F13" s="83">
        <f>龙口镇政府性基金支出!C29</f>
        <v>0</v>
      </c>
      <c r="G13" s="83">
        <f>龙口镇政府性基金支出!D29</f>
        <v>0</v>
      </c>
      <c r="H13" s="84">
        <f>龙口镇政府性基金支出!G29</f>
        <v>-100</v>
      </c>
    </row>
    <row r="14" spans="1:8" ht="21.75" customHeight="1">
      <c r="A14" s="85" t="s">
        <v>135</v>
      </c>
      <c r="B14" s="81">
        <f>龙口镇政府性基金收入!C20</f>
        <v>0</v>
      </c>
      <c r="C14" s="81">
        <f>龙口镇政府性基金收入!D20</f>
        <v>0</v>
      </c>
      <c r="D14" s="82" t="str">
        <f>龙口镇政府性基金收入!G20</f>
        <v/>
      </c>
      <c r="E14" s="40" t="s">
        <v>114</v>
      </c>
      <c r="F14" s="83">
        <f>龙口镇政府性基金支出!C33</f>
        <v>64.825400000000002</v>
      </c>
      <c r="G14" s="83">
        <f>龙口镇政府性基金支出!D33</f>
        <v>64.825400000000002</v>
      </c>
      <c r="H14" s="84">
        <f>龙口镇政府性基金支出!G33</f>
        <v>23.361579931911294</v>
      </c>
    </row>
    <row r="15" spans="1:8" ht="21.75" customHeight="1">
      <c r="A15" s="7" t="s">
        <v>113</v>
      </c>
      <c r="B15" s="86">
        <f>龙口镇政府性基金收入!C22</f>
        <v>538</v>
      </c>
      <c r="C15" s="86">
        <f>龙口镇政府性基金收入!D22</f>
        <v>366.14710000000002</v>
      </c>
      <c r="D15" s="87">
        <f>龙口镇政府性基金收入!G22</f>
        <v>197.14474224528453</v>
      </c>
      <c r="E15" s="40" t="s">
        <v>116</v>
      </c>
      <c r="F15" s="83">
        <f>龙口镇政府性基金支出!C34</f>
        <v>0</v>
      </c>
      <c r="G15" s="83">
        <f>龙口镇政府性基金支出!D34</f>
        <v>0</v>
      </c>
      <c r="H15" s="84">
        <f>龙口镇政府性基金支出!G34</f>
        <v>-100</v>
      </c>
    </row>
    <row r="16" spans="1:8" ht="21.75" customHeight="1">
      <c r="A16" s="9" t="s">
        <v>115</v>
      </c>
      <c r="B16" s="86">
        <f>龙口镇政府性基金收入!C25</f>
        <v>0</v>
      </c>
      <c r="C16" s="86">
        <f>龙口镇政府性基金收入!D25</f>
        <v>0</v>
      </c>
      <c r="D16" s="87" t="str">
        <f>龙口镇政府性基金收入!G25</f>
        <v/>
      </c>
      <c r="E16" s="40" t="s">
        <v>118</v>
      </c>
      <c r="F16" s="83">
        <f>龙口镇政府性基金支出!C37</f>
        <v>50</v>
      </c>
      <c r="G16" s="83">
        <f>龙口镇政府性基金支出!D37</f>
        <v>50</v>
      </c>
      <c r="H16" s="84">
        <f>龙口镇政府性基金支出!G37</f>
        <v>-41.17647058823529</v>
      </c>
    </row>
    <row r="17" spans="1:8" ht="21.75" customHeight="1">
      <c r="A17" s="9" t="s">
        <v>117</v>
      </c>
      <c r="B17" s="86">
        <f>龙口镇政府性基金收入!C27</f>
        <v>0</v>
      </c>
      <c r="C17" s="86">
        <f>龙口镇政府性基金收入!D27</f>
        <v>0</v>
      </c>
      <c r="D17" s="87" t="str">
        <f>龙口镇政府性基金收入!G27</f>
        <v/>
      </c>
      <c r="E17" s="40" t="s">
        <v>119</v>
      </c>
      <c r="F17" s="83">
        <f>龙口镇政府性基金支出!C41</f>
        <v>0</v>
      </c>
      <c r="G17" s="83">
        <f>龙口镇政府性基金支出!D41</f>
        <v>0</v>
      </c>
      <c r="H17" s="84" t="str">
        <f>龙口镇政府性基金支出!G41</f>
        <v/>
      </c>
    </row>
    <row r="18" spans="1:8" ht="21.75" customHeight="1">
      <c r="A18" s="8"/>
      <c r="B18" s="88"/>
      <c r="C18" s="88"/>
      <c r="D18" s="84"/>
      <c r="E18" s="40" t="s">
        <v>120</v>
      </c>
      <c r="F18" s="83">
        <f>龙口镇政府性基金支出!C45</f>
        <v>0</v>
      </c>
      <c r="G18" s="83">
        <f>龙口镇政府性基金支出!D45</f>
        <v>0</v>
      </c>
      <c r="H18" s="84">
        <f>龙口镇政府性基金支出!G45</f>
        <v>-100</v>
      </c>
    </row>
    <row r="19" spans="1:8" ht="21.75" hidden="1" customHeight="1">
      <c r="A19" s="88"/>
      <c r="B19" s="88"/>
      <c r="C19" s="88"/>
      <c r="D19" s="84"/>
      <c r="E19" s="40" t="s">
        <v>121</v>
      </c>
      <c r="F19" s="83">
        <f>龙口镇政府性基金支出!C46</f>
        <v>0</v>
      </c>
      <c r="G19" s="83">
        <f>龙口镇政府性基金支出!D46</f>
        <v>0</v>
      </c>
      <c r="H19" s="84">
        <f>龙口镇政府性基金支出!G46</f>
        <v>-100</v>
      </c>
    </row>
    <row r="20" spans="1:8" ht="21.75" customHeight="1">
      <c r="A20" s="88"/>
      <c r="B20" s="88"/>
      <c r="C20" s="88"/>
      <c r="D20" s="84"/>
      <c r="E20" s="45" t="s">
        <v>139</v>
      </c>
      <c r="F20" s="89">
        <f>龙口镇政府性基金支出!C49</f>
        <v>0</v>
      </c>
      <c r="G20" s="89">
        <f>龙口镇政府性基金支出!D49</f>
        <v>0</v>
      </c>
      <c r="H20" s="90" t="str">
        <f>龙口镇政府性基金支出!G49</f>
        <v/>
      </c>
    </row>
    <row r="21" spans="1:8" ht="21.75" customHeight="1">
      <c r="A21" s="88"/>
      <c r="B21" s="88"/>
      <c r="C21" s="88"/>
      <c r="D21" s="84"/>
      <c r="E21" s="45" t="s">
        <v>141</v>
      </c>
      <c r="F21" s="89">
        <f>龙口镇政府性基金支出!C54</f>
        <v>0</v>
      </c>
      <c r="G21" s="89">
        <f>龙口镇政府性基金支出!D54</f>
        <v>0</v>
      </c>
      <c r="H21" s="90" t="str">
        <f>龙口镇政府性基金支出!G54</f>
        <v/>
      </c>
    </row>
    <row r="22" spans="1:8" ht="21.75" customHeight="1">
      <c r="A22" s="88"/>
      <c r="B22" s="88"/>
      <c r="C22" s="88"/>
      <c r="D22" s="84"/>
      <c r="E22" s="40" t="s">
        <v>122</v>
      </c>
      <c r="F22" s="83">
        <f>龙口镇政府性基金支出!C57</f>
        <v>13.5931</v>
      </c>
      <c r="G22" s="83">
        <f>龙口镇政府性基金支出!D57</f>
        <v>13.5931</v>
      </c>
      <c r="H22" s="84">
        <f>龙口镇政府性基金支出!G57</f>
        <v>1677.3404811715484</v>
      </c>
    </row>
    <row r="23" spans="1:8" ht="21.75" customHeight="1">
      <c r="A23" s="88"/>
      <c r="B23" s="88"/>
      <c r="C23" s="88"/>
      <c r="D23" s="84"/>
      <c r="E23" s="40" t="s">
        <v>123</v>
      </c>
      <c r="F23" s="83">
        <f>龙口镇政府性基金支出!C59</f>
        <v>0</v>
      </c>
      <c r="G23" s="83">
        <f>龙口镇政府性基金支出!D59</f>
        <v>0</v>
      </c>
      <c r="H23" s="84" t="str">
        <f>龙口镇政府性基金支出!G59</f>
        <v/>
      </c>
    </row>
    <row r="24" spans="1:8" ht="21.75" customHeight="1">
      <c r="A24" s="88"/>
      <c r="B24" s="88"/>
      <c r="C24" s="88"/>
      <c r="D24" s="84"/>
      <c r="E24" s="40" t="s">
        <v>124</v>
      </c>
      <c r="F24" s="83">
        <f>龙口镇政府性基金支出!C61</f>
        <v>13.5931</v>
      </c>
      <c r="G24" s="83">
        <f>龙口镇政府性基金支出!D61</f>
        <v>13.5931</v>
      </c>
      <c r="H24" s="84">
        <f>龙口镇政府性基金支出!G61</f>
        <v>1677.3404811715484</v>
      </c>
    </row>
    <row r="25" spans="1:8" ht="21.75" customHeight="1">
      <c r="A25" s="88"/>
      <c r="B25" s="88"/>
      <c r="C25" s="88"/>
      <c r="D25" s="84"/>
      <c r="E25" s="40" t="s">
        <v>125</v>
      </c>
      <c r="F25" s="83">
        <f>龙口镇政府性基金支出!C67</f>
        <v>0</v>
      </c>
      <c r="G25" s="83">
        <f>龙口镇政府性基金支出!D67</f>
        <v>0</v>
      </c>
      <c r="H25" s="84" t="str">
        <f>龙口镇政府性基金支出!G67</f>
        <v/>
      </c>
    </row>
    <row r="26" spans="1:8" ht="21.75" customHeight="1">
      <c r="A26" s="88"/>
      <c r="B26" s="88"/>
      <c r="C26" s="88"/>
      <c r="D26" s="84"/>
      <c r="E26" s="40" t="s">
        <v>126</v>
      </c>
      <c r="F26" s="83">
        <f>龙口镇政府性基金支出!C70</f>
        <v>0</v>
      </c>
      <c r="G26" s="83">
        <f>龙口镇政府性基金支出!D70</f>
        <v>0</v>
      </c>
      <c r="H26" s="84" t="str">
        <f>龙口镇政府性基金支出!G70</f>
        <v/>
      </c>
    </row>
    <row r="27" spans="1:8" ht="21.75" customHeight="1">
      <c r="A27" s="88"/>
      <c r="B27" s="88"/>
      <c r="C27" s="88"/>
      <c r="D27" s="84"/>
      <c r="E27" s="49" t="s">
        <v>127</v>
      </c>
      <c r="F27" s="86">
        <f>龙口镇政府性基金支出!C75</f>
        <v>0</v>
      </c>
      <c r="G27" s="86">
        <f>龙口镇政府性基金支出!D75</f>
        <v>0</v>
      </c>
      <c r="H27" s="87" t="str">
        <f>龙口镇政府性基金支出!G75</f>
        <v/>
      </c>
    </row>
    <row r="28" spans="1:8" ht="21.75" customHeight="1">
      <c r="A28" s="88"/>
      <c r="B28" s="88"/>
      <c r="C28" s="88"/>
      <c r="D28" s="84"/>
      <c r="E28" s="49" t="s">
        <v>128</v>
      </c>
      <c r="F28" s="86">
        <f>龙口镇政府性基金支出!C77</f>
        <v>0</v>
      </c>
      <c r="G28" s="86">
        <f>龙口镇政府性基金支出!D77</f>
        <v>0</v>
      </c>
      <c r="H28" s="87" t="str">
        <f>龙口镇政府性基金支出!G77</f>
        <v/>
      </c>
    </row>
    <row r="29" spans="1:8" ht="21.75" customHeight="1">
      <c r="A29" s="88"/>
      <c r="B29" s="88"/>
      <c r="C29" s="88"/>
      <c r="D29" s="84"/>
      <c r="E29" s="49" t="s">
        <v>129</v>
      </c>
      <c r="F29" s="86">
        <f>龙口镇政府性基金支出!C79</f>
        <v>0</v>
      </c>
      <c r="G29" s="86">
        <f>龙口镇政府性基金支出!D79</f>
        <v>0</v>
      </c>
      <c r="H29" s="87" t="str">
        <f>龙口镇政府性基金支出!G79</f>
        <v/>
      </c>
    </row>
    <row r="30" spans="1:8" ht="21.75" customHeight="1">
      <c r="A30" s="42" t="s">
        <v>130</v>
      </c>
      <c r="B30" s="43">
        <f>B6++B15+B16+B17</f>
        <v>3842</v>
      </c>
      <c r="C30" s="43">
        <f>C6+C15+C16+C17</f>
        <v>3106.0188000000003</v>
      </c>
      <c r="D30" s="46">
        <f>龙口镇政府性基金收入!G28</f>
        <v>165.63947655827062</v>
      </c>
      <c r="E30" s="42" t="s">
        <v>131</v>
      </c>
      <c r="F30" s="43">
        <f>F6+F27+F28+F29</f>
        <v>3842</v>
      </c>
      <c r="G30" s="43">
        <f>G6+G27+G28+G29</f>
        <v>3106.0188000000003</v>
      </c>
      <c r="H30" s="46">
        <f>龙口镇政府性基金支出!G81</f>
        <v>165.63947655827062</v>
      </c>
    </row>
  </sheetData>
  <mergeCells count="3">
    <mergeCell ref="A4:D4"/>
    <mergeCell ref="E4:H4"/>
    <mergeCell ref="A2:H2"/>
  </mergeCells>
  <phoneticPr fontId="18" type="noConversion"/>
  <pageMargins left="0.51181102362204722" right="0.31496062992125984" top="0.35433070866141736" bottom="0.35433070866141736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workbookViewId="0">
      <selection activeCell="B15" sqref="B15"/>
    </sheetView>
  </sheetViews>
  <sheetFormatPr defaultRowHeight="13.5"/>
  <cols>
    <col min="1" max="1" width="46.875" customWidth="1"/>
    <col min="2" max="3" width="14.875" customWidth="1"/>
    <col min="4" max="8" width="14" customWidth="1"/>
  </cols>
  <sheetData>
    <row r="1" spans="1:8" s="1" customFormat="1">
      <c r="A1" s="92" t="s">
        <v>147</v>
      </c>
      <c r="H1" s="2"/>
    </row>
    <row r="2" spans="1:8" s="1" customFormat="1" ht="26.25" customHeight="1">
      <c r="A2" s="98" t="s">
        <v>156</v>
      </c>
      <c r="B2" s="98"/>
      <c r="C2" s="98"/>
      <c r="D2" s="98"/>
      <c r="E2" s="98"/>
      <c r="F2" s="98"/>
      <c r="G2" s="98"/>
      <c r="H2" s="98"/>
    </row>
    <row r="3" spans="1:8" s="1" customFormat="1" ht="15.75" customHeight="1">
      <c r="A3" s="3"/>
      <c r="B3" s="3"/>
      <c r="C3" s="4"/>
      <c r="D3" s="4"/>
      <c r="E3" s="4"/>
      <c r="F3" s="4"/>
      <c r="G3" s="4"/>
      <c r="H3" s="5" t="s">
        <v>0</v>
      </c>
    </row>
    <row r="4" spans="1:8" s="1" customFormat="1" ht="21.75" customHeight="1">
      <c r="A4" s="99" t="s">
        <v>1</v>
      </c>
      <c r="B4" s="109" t="s">
        <v>2</v>
      </c>
      <c r="C4" s="101" t="s">
        <v>151</v>
      </c>
      <c r="D4" s="103" t="s">
        <v>3</v>
      </c>
      <c r="E4" s="101" t="s">
        <v>152</v>
      </c>
      <c r="F4" s="105" t="s">
        <v>4</v>
      </c>
      <c r="G4" s="105" t="s">
        <v>5</v>
      </c>
      <c r="H4" s="107" t="s">
        <v>6</v>
      </c>
    </row>
    <row r="5" spans="1:8" s="1" customFormat="1" ht="21.75" customHeight="1">
      <c r="A5" s="100"/>
      <c r="B5" s="110"/>
      <c r="C5" s="102"/>
      <c r="D5" s="104"/>
      <c r="E5" s="102"/>
      <c r="F5" s="106"/>
      <c r="G5" s="106"/>
      <c r="H5" s="108"/>
    </row>
    <row r="6" spans="1:8" ht="20.25" customHeight="1">
      <c r="A6" s="6" t="s">
        <v>7</v>
      </c>
      <c r="B6" s="11">
        <f>B7+B8+B10+B9+B15+B18+B19</f>
        <v>3260</v>
      </c>
      <c r="C6" s="11">
        <f>C7+C8+C10+C9+C15+C18+C19+C20</f>
        <v>3304</v>
      </c>
      <c r="D6" s="11">
        <f>D7+D8+D10+D9+D15+D18+D19+D20</f>
        <v>2739.8717000000001</v>
      </c>
      <c r="E6" s="36">
        <f>IFERROR(D6/C6*100,"")</f>
        <v>82.925898910411618</v>
      </c>
      <c r="F6" s="11">
        <f>F7+F8+F10+F9+F15+F18+F19</f>
        <v>1046.0391999999999</v>
      </c>
      <c r="G6" s="14">
        <f>IFERROR(H6/F6*100,"")</f>
        <v>161.92820498505222</v>
      </c>
      <c r="H6" s="37">
        <f t="shared" ref="H6:H28" si="0">D6-F6</f>
        <v>1693.8325000000002</v>
      </c>
    </row>
    <row r="7" spans="1:8" ht="20.25" customHeight="1">
      <c r="A7" s="7" t="s">
        <v>13</v>
      </c>
      <c r="B7" s="11"/>
      <c r="C7" s="61"/>
      <c r="D7" s="11"/>
      <c r="E7" s="36" t="str">
        <f t="shared" ref="E7:E28" si="1">IFERROR(D7/C7*100,"")</f>
        <v/>
      </c>
      <c r="F7" s="11"/>
      <c r="G7" s="14" t="str">
        <f t="shared" ref="G7:G28" si="2">IFERROR(H7/F7*100,"")</f>
        <v/>
      </c>
      <c r="H7" s="37">
        <f t="shared" si="0"/>
        <v>0</v>
      </c>
    </row>
    <row r="8" spans="1:8" ht="20.25" customHeight="1">
      <c r="A8" s="7" t="s">
        <v>14</v>
      </c>
      <c r="B8" s="12"/>
      <c r="C8" s="62"/>
      <c r="D8" s="27"/>
      <c r="E8" s="36" t="str">
        <f t="shared" si="1"/>
        <v/>
      </c>
      <c r="F8" s="27"/>
      <c r="G8" s="14" t="str">
        <f t="shared" si="2"/>
        <v/>
      </c>
      <c r="H8" s="37">
        <f t="shared" si="0"/>
        <v>0</v>
      </c>
    </row>
    <row r="9" spans="1:8" ht="20.25" customHeight="1">
      <c r="A9" s="7" t="s">
        <v>15</v>
      </c>
      <c r="B9" s="12"/>
      <c r="C9" s="62"/>
      <c r="D9" s="12"/>
      <c r="E9" s="36" t="str">
        <f t="shared" si="1"/>
        <v/>
      </c>
      <c r="F9" s="12"/>
      <c r="G9" s="67" t="str">
        <f t="shared" si="2"/>
        <v/>
      </c>
      <c r="H9" s="37">
        <f t="shared" si="0"/>
        <v>0</v>
      </c>
    </row>
    <row r="10" spans="1:8" ht="20.25" customHeight="1">
      <c r="A10" s="7" t="s">
        <v>16</v>
      </c>
      <c r="B10" s="12">
        <f>SUM(B11:B14)</f>
        <v>3260</v>
      </c>
      <c r="C10" s="12">
        <f>SUM(C11:C14)</f>
        <v>3304</v>
      </c>
      <c r="D10" s="12">
        <f>SUM(D11:D14)</f>
        <v>2739.8717000000001</v>
      </c>
      <c r="E10" s="36">
        <f t="shared" si="1"/>
        <v>82.925898910411618</v>
      </c>
      <c r="F10" s="12">
        <f>SUM(F11:F14)</f>
        <v>1046.0391999999999</v>
      </c>
      <c r="G10" s="67">
        <f t="shared" si="2"/>
        <v>161.92820498505222</v>
      </c>
      <c r="H10" s="37">
        <f t="shared" si="0"/>
        <v>1693.8325000000002</v>
      </c>
    </row>
    <row r="11" spans="1:8" ht="20.25" customHeight="1">
      <c r="A11" s="8" t="s">
        <v>19</v>
      </c>
      <c r="B11" s="13">
        <v>3260</v>
      </c>
      <c r="C11" s="63">
        <v>3304</v>
      </c>
      <c r="D11" s="13">
        <v>2739.8717000000001</v>
      </c>
      <c r="E11" s="15">
        <f t="shared" si="1"/>
        <v>82.925898910411618</v>
      </c>
      <c r="F11" s="13">
        <v>1046.0391999999999</v>
      </c>
      <c r="G11" s="67">
        <f t="shared" si="2"/>
        <v>161.92820498505222</v>
      </c>
      <c r="H11" s="16">
        <f t="shared" si="0"/>
        <v>1693.8325000000002</v>
      </c>
    </row>
    <row r="12" spans="1:8" ht="20.25" hidden="1" customHeight="1">
      <c r="A12" s="8" t="s">
        <v>20</v>
      </c>
      <c r="B12" s="13"/>
      <c r="C12" s="63"/>
      <c r="D12" s="13"/>
      <c r="E12" s="15" t="str">
        <f t="shared" si="1"/>
        <v/>
      </c>
      <c r="F12" s="13"/>
      <c r="G12" s="67" t="str">
        <f t="shared" si="2"/>
        <v/>
      </c>
      <c r="H12" s="16">
        <f t="shared" si="0"/>
        <v>0</v>
      </c>
    </row>
    <row r="13" spans="1:8" ht="20.25" hidden="1" customHeight="1">
      <c r="A13" s="8" t="s">
        <v>21</v>
      </c>
      <c r="B13" s="13"/>
      <c r="C13" s="63"/>
      <c r="D13" s="13"/>
      <c r="E13" s="15" t="str">
        <f t="shared" si="1"/>
        <v/>
      </c>
      <c r="F13" s="13"/>
      <c r="G13" s="67" t="str">
        <f t="shared" si="2"/>
        <v/>
      </c>
      <c r="H13" s="16">
        <f t="shared" si="0"/>
        <v>0</v>
      </c>
    </row>
    <row r="14" spans="1:8" ht="20.25" hidden="1" customHeight="1">
      <c r="A14" s="8" t="s">
        <v>92</v>
      </c>
      <c r="B14" s="13"/>
      <c r="C14" s="63"/>
      <c r="D14" s="13"/>
      <c r="E14" s="15" t="str">
        <f t="shared" si="1"/>
        <v/>
      </c>
      <c r="F14" s="13"/>
      <c r="G14" s="14" t="str">
        <f t="shared" si="2"/>
        <v/>
      </c>
      <c r="H14" s="16">
        <f t="shared" si="0"/>
        <v>0</v>
      </c>
    </row>
    <row r="15" spans="1:8" ht="20.25" customHeight="1">
      <c r="A15" s="7" t="s">
        <v>17</v>
      </c>
      <c r="B15" s="12">
        <f>SUM(B16:B17)</f>
        <v>0</v>
      </c>
      <c r="C15" s="12">
        <f>SUM(C16:C17)</f>
        <v>0</v>
      </c>
      <c r="D15" s="12">
        <f>SUM(D16:D17)</f>
        <v>0</v>
      </c>
      <c r="E15" s="36" t="str">
        <f t="shared" si="1"/>
        <v/>
      </c>
      <c r="F15" s="12">
        <f>SUM(F16:F17)</f>
        <v>0</v>
      </c>
      <c r="G15" s="14" t="str">
        <f t="shared" si="2"/>
        <v/>
      </c>
      <c r="H15" s="37">
        <f t="shared" si="0"/>
        <v>0</v>
      </c>
    </row>
    <row r="16" spans="1:8" ht="20.25" hidden="1" customHeight="1">
      <c r="A16" s="8" t="s">
        <v>22</v>
      </c>
      <c r="B16" s="13"/>
      <c r="C16" s="63"/>
      <c r="D16" s="13"/>
      <c r="E16" s="15" t="str">
        <f t="shared" si="1"/>
        <v/>
      </c>
      <c r="F16" s="13"/>
      <c r="G16" s="14" t="str">
        <f t="shared" si="2"/>
        <v/>
      </c>
      <c r="H16" s="16">
        <f t="shared" si="0"/>
        <v>0</v>
      </c>
    </row>
    <row r="17" spans="1:8" ht="20.25" hidden="1" customHeight="1">
      <c r="A17" s="8" t="s">
        <v>23</v>
      </c>
      <c r="B17" s="13"/>
      <c r="C17" s="63"/>
      <c r="D17" s="13"/>
      <c r="E17" s="15" t="str">
        <f t="shared" si="1"/>
        <v/>
      </c>
      <c r="F17" s="13"/>
      <c r="G17" s="14" t="str">
        <f t="shared" si="2"/>
        <v/>
      </c>
      <c r="H17" s="16">
        <f t="shared" si="0"/>
        <v>0</v>
      </c>
    </row>
    <row r="18" spans="1:8" ht="20.25" customHeight="1">
      <c r="A18" s="7" t="s">
        <v>18</v>
      </c>
      <c r="B18" s="12"/>
      <c r="C18" s="62"/>
      <c r="D18" s="12"/>
      <c r="E18" s="36" t="str">
        <f t="shared" si="1"/>
        <v/>
      </c>
      <c r="F18" s="12"/>
      <c r="G18" s="14" t="str">
        <f t="shared" si="2"/>
        <v/>
      </c>
      <c r="H18" s="37">
        <f t="shared" si="0"/>
        <v>0</v>
      </c>
    </row>
    <row r="19" spans="1:8" ht="20.25" customHeight="1">
      <c r="A19" s="7" t="s">
        <v>136</v>
      </c>
      <c r="B19" s="12"/>
      <c r="C19" s="62"/>
      <c r="D19" s="12"/>
      <c r="E19" s="36" t="str">
        <f t="shared" si="1"/>
        <v/>
      </c>
      <c r="F19" s="12"/>
      <c r="G19" s="14" t="str">
        <f t="shared" si="2"/>
        <v/>
      </c>
      <c r="H19" s="37">
        <f t="shared" si="0"/>
        <v>0</v>
      </c>
    </row>
    <row r="20" spans="1:8" ht="21" customHeight="1">
      <c r="A20" s="60" t="s">
        <v>134</v>
      </c>
      <c r="B20" s="12"/>
      <c r="C20" s="62"/>
      <c r="D20" s="12"/>
      <c r="E20" s="36" t="str">
        <f>IFERROR(D20/C20*100,"")</f>
        <v/>
      </c>
      <c r="F20" s="12"/>
      <c r="G20" s="14" t="str">
        <f>IFERROR(H20/F20*100,"")</f>
        <v/>
      </c>
      <c r="H20" s="37">
        <f t="shared" si="0"/>
        <v>0</v>
      </c>
    </row>
    <row r="21" spans="1:8" ht="20.25" customHeight="1">
      <c r="A21" s="7" t="s">
        <v>8</v>
      </c>
      <c r="B21" s="12">
        <f t="shared" ref="B21:D22" si="3">B22</f>
        <v>0</v>
      </c>
      <c r="C21" s="12">
        <f t="shared" si="3"/>
        <v>538</v>
      </c>
      <c r="D21" s="12">
        <f t="shared" si="3"/>
        <v>366.14710000000002</v>
      </c>
      <c r="E21" s="36">
        <f t="shared" si="1"/>
        <v>68.057081784386625</v>
      </c>
      <c r="F21" s="12">
        <f>F22</f>
        <v>123.2218</v>
      </c>
      <c r="G21" s="14">
        <f t="shared" si="2"/>
        <v>197.14474224528453</v>
      </c>
      <c r="H21" s="37">
        <f t="shared" si="0"/>
        <v>242.92530000000002</v>
      </c>
    </row>
    <row r="22" spans="1:8" ht="20.25" customHeight="1">
      <c r="A22" s="7" t="s">
        <v>9</v>
      </c>
      <c r="B22" s="12">
        <f t="shared" si="3"/>
        <v>0</v>
      </c>
      <c r="C22" s="12">
        <f t="shared" si="3"/>
        <v>538</v>
      </c>
      <c r="D22" s="12">
        <f t="shared" si="3"/>
        <v>366.14710000000002</v>
      </c>
      <c r="E22" s="36">
        <f t="shared" si="1"/>
        <v>68.057081784386625</v>
      </c>
      <c r="F22" s="12">
        <f>F23</f>
        <v>123.2218</v>
      </c>
      <c r="G22" s="14">
        <f t="shared" si="2"/>
        <v>197.14474224528453</v>
      </c>
      <c r="H22" s="37">
        <f t="shared" si="0"/>
        <v>242.92530000000002</v>
      </c>
    </row>
    <row r="23" spans="1:8" ht="20.25" customHeight="1">
      <c r="A23" s="8" t="s">
        <v>24</v>
      </c>
      <c r="B23" s="13"/>
      <c r="C23" s="13">
        <v>538</v>
      </c>
      <c r="D23" s="13">
        <v>366.14710000000002</v>
      </c>
      <c r="E23" s="15">
        <f t="shared" si="1"/>
        <v>68.057081784386625</v>
      </c>
      <c r="F23" s="13">
        <v>123.2218</v>
      </c>
      <c r="G23" s="38">
        <f t="shared" si="2"/>
        <v>197.14474224528453</v>
      </c>
      <c r="H23" s="16">
        <f t="shared" si="0"/>
        <v>242.92530000000002</v>
      </c>
    </row>
    <row r="24" spans="1:8" ht="20.25" customHeight="1">
      <c r="A24" s="9" t="s">
        <v>10</v>
      </c>
      <c r="B24" s="12">
        <f>B25</f>
        <v>0</v>
      </c>
      <c r="C24" s="12">
        <f>C25</f>
        <v>0</v>
      </c>
      <c r="D24" s="12">
        <f>D25</f>
        <v>0</v>
      </c>
      <c r="E24" s="36" t="str">
        <f t="shared" si="1"/>
        <v/>
      </c>
      <c r="F24" s="12">
        <f>F25</f>
        <v>0</v>
      </c>
      <c r="G24" s="14" t="str">
        <f t="shared" si="2"/>
        <v/>
      </c>
      <c r="H24" s="37">
        <f t="shared" si="0"/>
        <v>0</v>
      </c>
    </row>
    <row r="25" spans="1:8" ht="20.25" hidden="1" customHeight="1">
      <c r="A25" s="8" t="s">
        <v>25</v>
      </c>
      <c r="B25" s="13"/>
      <c r="C25" s="13"/>
      <c r="D25" s="13"/>
      <c r="E25" s="15" t="str">
        <f t="shared" si="1"/>
        <v/>
      </c>
      <c r="F25" s="13"/>
      <c r="G25" s="38" t="str">
        <f t="shared" si="2"/>
        <v/>
      </c>
      <c r="H25" s="16">
        <f t="shared" si="0"/>
        <v>0</v>
      </c>
    </row>
    <row r="26" spans="1:8" ht="20.25" customHeight="1">
      <c r="A26" s="9" t="s">
        <v>11</v>
      </c>
      <c r="B26" s="12">
        <f>B27</f>
        <v>0</v>
      </c>
      <c r="C26" s="12">
        <f>C27</f>
        <v>0</v>
      </c>
      <c r="D26" s="12">
        <f>D27</f>
        <v>0</v>
      </c>
      <c r="E26" s="15" t="str">
        <f t="shared" si="1"/>
        <v/>
      </c>
      <c r="F26" s="12">
        <f>F27</f>
        <v>0</v>
      </c>
      <c r="G26" s="14" t="str">
        <f t="shared" si="2"/>
        <v/>
      </c>
      <c r="H26" s="37">
        <f t="shared" si="0"/>
        <v>0</v>
      </c>
    </row>
    <row r="27" spans="1:8" ht="20.25" customHeight="1">
      <c r="A27" s="8" t="s">
        <v>26</v>
      </c>
      <c r="B27" s="13"/>
      <c r="C27" s="13"/>
      <c r="D27" s="13"/>
      <c r="E27" s="15" t="str">
        <f t="shared" si="1"/>
        <v/>
      </c>
      <c r="F27" s="13"/>
      <c r="G27" s="38" t="str">
        <f t="shared" si="2"/>
        <v/>
      </c>
      <c r="H27" s="16">
        <f t="shared" si="0"/>
        <v>0</v>
      </c>
    </row>
    <row r="28" spans="1:8" ht="20.25" customHeight="1">
      <c r="A28" s="10" t="s">
        <v>12</v>
      </c>
      <c r="B28" s="12">
        <f>B6++B21+B26+B24</f>
        <v>3260</v>
      </c>
      <c r="C28" s="12">
        <f>C6++C21+C26+C24</f>
        <v>3842</v>
      </c>
      <c r="D28" s="12">
        <f>D6++D21+D26+D24</f>
        <v>3106.0188000000003</v>
      </c>
      <c r="E28" s="36">
        <f t="shared" si="1"/>
        <v>80.843800104112447</v>
      </c>
      <c r="F28" s="12">
        <f>F6++F21+F26+F24</f>
        <v>1169.261</v>
      </c>
      <c r="G28" s="14">
        <f t="shared" si="2"/>
        <v>165.63947655827062</v>
      </c>
      <c r="H28" s="37">
        <f t="shared" si="0"/>
        <v>1936.7578000000003</v>
      </c>
    </row>
  </sheetData>
  <mergeCells count="9">
    <mergeCell ref="A2:H2"/>
    <mergeCell ref="A4:A5"/>
    <mergeCell ref="C4:C5"/>
    <mergeCell ref="D4:D5"/>
    <mergeCell ref="E4:E5"/>
    <mergeCell ref="F4:F5"/>
    <mergeCell ref="G4:G5"/>
    <mergeCell ref="H4:H5"/>
    <mergeCell ref="B4:B5"/>
  </mergeCells>
  <phoneticPr fontId="1" type="noConversion"/>
  <pageMargins left="0.19685039370078741" right="0.19685039370078741" top="0.35433070866141736" bottom="0.35433070866141736" header="0.31496062992125984" footer="0.31496062992125984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1"/>
  <sheetViews>
    <sheetView tabSelected="1" workbookViewId="0">
      <selection activeCell="B13" sqref="B13"/>
    </sheetView>
  </sheetViews>
  <sheetFormatPr defaultRowHeight="13.5"/>
  <cols>
    <col min="1" max="1" width="41.375" customWidth="1"/>
    <col min="2" max="3" width="13.625" customWidth="1"/>
    <col min="4" max="6" width="13" customWidth="1"/>
    <col min="7" max="7" width="11.875" customWidth="1"/>
    <col min="8" max="8" width="12.25" customWidth="1"/>
    <col min="10" max="10" width="19.75" customWidth="1"/>
  </cols>
  <sheetData>
    <row r="1" spans="1:8" s="1" customFormat="1" ht="20.25" customHeight="1">
      <c r="A1" s="92" t="s">
        <v>148</v>
      </c>
      <c r="H1" s="2"/>
    </row>
    <row r="2" spans="1:8" s="1" customFormat="1" ht="36.75" customHeight="1">
      <c r="A2" s="98" t="s">
        <v>157</v>
      </c>
      <c r="B2" s="98"/>
      <c r="C2" s="98"/>
      <c r="D2" s="98"/>
      <c r="E2" s="98"/>
      <c r="F2" s="98"/>
      <c r="G2" s="98"/>
      <c r="H2" s="98"/>
    </row>
    <row r="3" spans="1:8" s="1" customFormat="1" ht="29.25" customHeight="1">
      <c r="A3" s="3"/>
      <c r="B3" s="3"/>
      <c r="C3" s="4"/>
      <c r="D3" s="4"/>
      <c r="E3" s="4"/>
      <c r="F3" s="4"/>
      <c r="G3" s="4"/>
      <c r="H3" s="5" t="s">
        <v>0</v>
      </c>
    </row>
    <row r="4" spans="1:8" s="1" customFormat="1" ht="21.75" customHeight="1">
      <c r="A4" s="99" t="s">
        <v>1</v>
      </c>
      <c r="B4" s="109" t="s">
        <v>2</v>
      </c>
      <c r="C4" s="101" t="s">
        <v>151</v>
      </c>
      <c r="D4" s="103" t="s">
        <v>3</v>
      </c>
      <c r="E4" s="101" t="s">
        <v>153</v>
      </c>
      <c r="F4" s="105" t="s">
        <v>4</v>
      </c>
      <c r="G4" s="105" t="s">
        <v>5</v>
      </c>
      <c r="H4" s="107" t="s">
        <v>6</v>
      </c>
    </row>
    <row r="5" spans="1:8" s="1" customFormat="1" ht="21.75" customHeight="1">
      <c r="A5" s="100"/>
      <c r="B5" s="110"/>
      <c r="C5" s="102"/>
      <c r="D5" s="104"/>
      <c r="E5" s="102"/>
      <c r="F5" s="106"/>
      <c r="G5" s="106"/>
      <c r="H5" s="108"/>
    </row>
    <row r="6" spans="1:8" ht="25.5" customHeight="1">
      <c r="A6" s="17" t="s">
        <v>27</v>
      </c>
      <c r="B6" s="58">
        <f>B7+B11+B20++B45+B49+B54+B57+B67+B70</f>
        <v>3260</v>
      </c>
      <c r="C6" s="22">
        <f>C7+C11+C20++C45+C49+C54+C57+C67+C70</f>
        <v>3842</v>
      </c>
      <c r="D6" s="22">
        <f>D7+D11+D20++D45+D49+D54+D57+D67+D70</f>
        <v>3106.0188000000003</v>
      </c>
      <c r="E6" s="36">
        <f>IFERROR(D6/C6*100,"")</f>
        <v>80.843800104112447</v>
      </c>
      <c r="F6" s="22">
        <f>F7+F11+F20++F45+F49+F54+F57+F67+F70</f>
        <v>1169.2610000000002</v>
      </c>
      <c r="G6" s="14">
        <f>IFERROR(H6/F6*100,"")</f>
        <v>165.63947655827053</v>
      </c>
      <c r="H6" s="37">
        <f t="shared" ref="H6:H17" si="0">D6-F6</f>
        <v>1936.7578000000001</v>
      </c>
    </row>
    <row r="7" spans="1:8" ht="25.5" customHeight="1">
      <c r="A7" s="18" t="s">
        <v>34</v>
      </c>
      <c r="B7" s="58">
        <f>B8</f>
        <v>0</v>
      </c>
      <c r="C7" s="22">
        <f>C8</f>
        <v>0</v>
      </c>
      <c r="D7" s="22">
        <f>D8</f>
        <v>0</v>
      </c>
      <c r="E7" s="36" t="str">
        <f t="shared" ref="E7:E73" si="1">IFERROR(D7/C7*100,"")</f>
        <v/>
      </c>
      <c r="F7" s="22">
        <f>F8</f>
        <v>0</v>
      </c>
      <c r="G7" s="14" t="str">
        <f t="shared" ref="G7:G73" si="2">IFERROR(H7/F7*100,"")</f>
        <v/>
      </c>
      <c r="H7" s="37">
        <f t="shared" si="0"/>
        <v>0</v>
      </c>
    </row>
    <row r="8" spans="1:8" ht="34.5" customHeight="1">
      <c r="A8" s="18" t="s">
        <v>43</v>
      </c>
      <c r="B8" s="58">
        <f>SUM(B9:B10)</f>
        <v>0</v>
      </c>
      <c r="C8" s="22">
        <f>SUM(C9:C10)</f>
        <v>0</v>
      </c>
      <c r="D8" s="22">
        <f>SUM(D9:D10)</f>
        <v>0</v>
      </c>
      <c r="E8" s="36" t="str">
        <f t="shared" si="1"/>
        <v/>
      </c>
      <c r="F8" s="22">
        <f>SUM(F9:F10)</f>
        <v>0</v>
      </c>
      <c r="G8" s="14" t="str">
        <f t="shared" si="2"/>
        <v/>
      </c>
      <c r="H8" s="37">
        <f t="shared" si="0"/>
        <v>0</v>
      </c>
    </row>
    <row r="9" spans="1:8" ht="24" hidden="1" customHeight="1">
      <c r="A9" s="19" t="s">
        <v>38</v>
      </c>
      <c r="B9" s="23"/>
      <c r="C9" s="64"/>
      <c r="D9" s="23"/>
      <c r="E9" s="15" t="str">
        <f t="shared" si="1"/>
        <v/>
      </c>
      <c r="F9" s="23"/>
      <c r="G9" s="38" t="str">
        <f t="shared" si="2"/>
        <v/>
      </c>
      <c r="H9" s="16">
        <f t="shared" si="0"/>
        <v>0</v>
      </c>
    </row>
    <row r="10" spans="1:8" ht="24" hidden="1" customHeight="1">
      <c r="A10" s="19" t="s">
        <v>39</v>
      </c>
      <c r="B10" s="23"/>
      <c r="C10" s="64"/>
      <c r="D10" s="23"/>
      <c r="E10" s="15" t="str">
        <f t="shared" si="1"/>
        <v/>
      </c>
      <c r="F10" s="23"/>
      <c r="G10" s="38" t="str">
        <f t="shared" si="2"/>
        <v/>
      </c>
      <c r="H10" s="16">
        <f t="shared" si="0"/>
        <v>0</v>
      </c>
    </row>
    <row r="11" spans="1:8" ht="24" customHeight="1">
      <c r="A11" s="18" t="s">
        <v>35</v>
      </c>
      <c r="B11" s="58">
        <f>B12+B16</f>
        <v>0</v>
      </c>
      <c r="C11" s="22">
        <f>C12+C16</f>
        <v>203</v>
      </c>
      <c r="D11" s="22">
        <f>D12+D16</f>
        <v>202.55399999999997</v>
      </c>
      <c r="E11" s="36">
        <f t="shared" si="1"/>
        <v>99.780295566502446</v>
      </c>
      <c r="F11" s="22">
        <f>F12+F16</f>
        <v>112.3703</v>
      </c>
      <c r="G11" s="14">
        <f t="shared" si="2"/>
        <v>80.255814926185991</v>
      </c>
      <c r="H11" s="37">
        <f t="shared" si="0"/>
        <v>90.183699999999973</v>
      </c>
    </row>
    <row r="12" spans="1:8" ht="24" customHeight="1">
      <c r="A12" s="18" t="s">
        <v>44</v>
      </c>
      <c r="B12" s="54">
        <f>SUM(B13:B15)</f>
        <v>0</v>
      </c>
      <c r="C12" s="24">
        <f>SUM(C13:C15)</f>
        <v>203</v>
      </c>
      <c r="D12" s="24">
        <f>SUM(D13:D15)</f>
        <v>202.55399999999997</v>
      </c>
      <c r="E12" s="36">
        <f t="shared" si="1"/>
        <v>99.780295566502446</v>
      </c>
      <c r="F12" s="24">
        <f>SUM(F13:F15)</f>
        <v>112.3703</v>
      </c>
      <c r="G12" s="14">
        <f t="shared" si="2"/>
        <v>80.255814926185991</v>
      </c>
      <c r="H12" s="37">
        <f t="shared" si="0"/>
        <v>90.183699999999973</v>
      </c>
    </row>
    <row r="13" spans="1:8" ht="24" customHeight="1">
      <c r="A13" s="19" t="s">
        <v>40</v>
      </c>
      <c r="B13" s="51"/>
      <c r="C13" s="51">
        <v>71</v>
      </c>
      <c r="D13" s="25">
        <v>70.765000000000001</v>
      </c>
      <c r="E13" s="15">
        <f t="shared" si="1"/>
        <v>99.66901408450704</v>
      </c>
      <c r="F13" s="25">
        <v>79.56</v>
      </c>
      <c r="G13" s="38">
        <f t="shared" si="2"/>
        <v>-11.054550025138262</v>
      </c>
      <c r="H13" s="16">
        <f t="shared" si="0"/>
        <v>-8.7950000000000017</v>
      </c>
    </row>
    <row r="14" spans="1:8" ht="24" customHeight="1">
      <c r="A14" s="19" t="s">
        <v>41</v>
      </c>
      <c r="B14" s="51"/>
      <c r="C14" s="51">
        <v>132</v>
      </c>
      <c r="D14" s="25">
        <v>131.78899999999999</v>
      </c>
      <c r="E14" s="15">
        <f t="shared" si="1"/>
        <v>99.840151515151504</v>
      </c>
      <c r="F14" s="25">
        <v>32.810299999999998</v>
      </c>
      <c r="G14" s="38">
        <f t="shared" si="2"/>
        <v>301.66959765683339</v>
      </c>
      <c r="H14" s="16">
        <f t="shared" si="0"/>
        <v>98.978699999999989</v>
      </c>
    </row>
    <row r="15" spans="1:8" ht="27.75" hidden="1" customHeight="1">
      <c r="A15" s="19" t="s">
        <v>42</v>
      </c>
      <c r="B15" s="51"/>
      <c r="C15" s="25"/>
      <c r="D15" s="25"/>
      <c r="E15" s="15" t="str">
        <f t="shared" si="1"/>
        <v/>
      </c>
      <c r="F15" s="25"/>
      <c r="G15" s="38" t="str">
        <f t="shared" si="2"/>
        <v/>
      </c>
      <c r="H15" s="16">
        <f t="shared" si="0"/>
        <v>0</v>
      </c>
    </row>
    <row r="16" spans="1:8" ht="34.5" customHeight="1">
      <c r="A16" s="18" t="s">
        <v>45</v>
      </c>
      <c r="B16" s="54">
        <f>SUM(B17:B19)</f>
        <v>0</v>
      </c>
      <c r="C16" s="24">
        <f>SUM(C17:C19)</f>
        <v>0</v>
      </c>
      <c r="D16" s="24">
        <f>SUM(D17:D19)</f>
        <v>0</v>
      </c>
      <c r="E16" s="36" t="str">
        <f t="shared" si="1"/>
        <v/>
      </c>
      <c r="F16" s="24">
        <f>SUM(F17:F19)</f>
        <v>0</v>
      </c>
      <c r="G16" s="14" t="str">
        <f t="shared" si="2"/>
        <v/>
      </c>
      <c r="H16" s="37">
        <f t="shared" si="0"/>
        <v>0</v>
      </c>
    </row>
    <row r="17" spans="1:8" ht="24" hidden="1" customHeight="1">
      <c r="A17" s="19" t="s">
        <v>40</v>
      </c>
      <c r="B17" s="51"/>
      <c r="C17" s="25"/>
      <c r="D17" s="25"/>
      <c r="E17" s="15" t="str">
        <f t="shared" si="1"/>
        <v/>
      </c>
      <c r="F17" s="25"/>
      <c r="G17" s="14" t="str">
        <f t="shared" si="2"/>
        <v/>
      </c>
      <c r="H17" s="16">
        <f t="shared" si="0"/>
        <v>0</v>
      </c>
    </row>
    <row r="18" spans="1:8" ht="24" hidden="1" customHeight="1">
      <c r="A18" s="19" t="s">
        <v>41</v>
      </c>
      <c r="B18" s="51"/>
      <c r="C18" s="59"/>
      <c r="D18" s="25"/>
      <c r="E18" s="15" t="str">
        <f t="shared" si="1"/>
        <v/>
      </c>
      <c r="F18" s="25"/>
      <c r="G18" s="14"/>
      <c r="H18" s="16"/>
    </row>
    <row r="19" spans="1:8" ht="24" hidden="1" customHeight="1">
      <c r="A19" s="19" t="s">
        <v>46</v>
      </c>
      <c r="B19" s="51"/>
      <c r="C19" s="59"/>
      <c r="D19" s="25"/>
      <c r="E19" s="15" t="str">
        <f t="shared" si="1"/>
        <v/>
      </c>
      <c r="F19" s="25"/>
      <c r="G19" s="38" t="str">
        <f t="shared" si="2"/>
        <v/>
      </c>
      <c r="H19" s="16">
        <f t="shared" ref="H19:H52" si="3">D19-F19</f>
        <v>0</v>
      </c>
    </row>
    <row r="20" spans="1:8" ht="25.5" customHeight="1">
      <c r="A20" s="18" t="s">
        <v>36</v>
      </c>
      <c r="B20" s="58">
        <f>B21+B29+B33+B34+B37+B41</f>
        <v>3260</v>
      </c>
      <c r="C20" s="22">
        <f>C21+C29+C33+C34+C37+C41</f>
        <v>3625.4069</v>
      </c>
      <c r="D20" s="22">
        <f>D21+D29+D33+D34+D37+D41</f>
        <v>2889.8717000000001</v>
      </c>
      <c r="E20" s="36">
        <f t="shared" si="1"/>
        <v>79.711651125284732</v>
      </c>
      <c r="F20" s="22">
        <f>F21+F29+F33+F34+F37+F41</f>
        <v>1046.0392000000002</v>
      </c>
      <c r="G20" s="14">
        <f t="shared" si="2"/>
        <v>176.26801175328799</v>
      </c>
      <c r="H20" s="37">
        <f t="shared" si="3"/>
        <v>1843.8325</v>
      </c>
    </row>
    <row r="21" spans="1:8" ht="33.75" customHeight="1">
      <c r="A21" s="18" t="s">
        <v>47</v>
      </c>
      <c r="B21" s="58">
        <f>SUM(B22:B28)</f>
        <v>3260</v>
      </c>
      <c r="C21" s="22">
        <f>SUM(C22:C28)</f>
        <v>3510.5814999999998</v>
      </c>
      <c r="D21" s="22">
        <f>SUM(D22:D28)</f>
        <v>2775.0463</v>
      </c>
      <c r="E21" s="36">
        <f t="shared" si="1"/>
        <v>79.048052295609722</v>
      </c>
      <c r="F21" s="22">
        <f>SUM(F22:F28)</f>
        <v>332.40870000000001</v>
      </c>
      <c r="G21" s="14">
        <f t="shared" si="2"/>
        <v>734.8296238937188</v>
      </c>
      <c r="H21" s="37">
        <f t="shared" si="3"/>
        <v>2442.6376</v>
      </c>
    </row>
    <row r="22" spans="1:8" ht="25.5" customHeight="1">
      <c r="A22" s="19" t="s">
        <v>48</v>
      </c>
      <c r="B22" s="59"/>
      <c r="C22" s="26">
        <v>100</v>
      </c>
      <c r="D22" s="26">
        <v>100</v>
      </c>
      <c r="E22" s="15">
        <f t="shared" si="1"/>
        <v>100</v>
      </c>
      <c r="F22" s="26">
        <v>50</v>
      </c>
      <c r="G22" s="38">
        <f t="shared" si="2"/>
        <v>100</v>
      </c>
      <c r="H22" s="16">
        <f t="shared" si="3"/>
        <v>50</v>
      </c>
    </row>
    <row r="23" spans="1:8" ht="25.5" hidden="1" customHeight="1">
      <c r="A23" s="19" t="s">
        <v>49</v>
      </c>
      <c r="B23" s="59"/>
      <c r="C23" s="59"/>
      <c r="D23" s="26"/>
      <c r="E23" s="15" t="str">
        <f t="shared" si="1"/>
        <v/>
      </c>
      <c r="F23" s="26"/>
      <c r="G23" s="38" t="str">
        <f t="shared" si="2"/>
        <v/>
      </c>
      <c r="H23" s="16">
        <f t="shared" si="3"/>
        <v>0</v>
      </c>
    </row>
    <row r="24" spans="1:8" ht="25.5" customHeight="1">
      <c r="A24" s="19" t="s">
        <v>50</v>
      </c>
      <c r="B24" s="59">
        <v>200</v>
      </c>
      <c r="C24" s="26">
        <v>200</v>
      </c>
      <c r="D24" s="26">
        <v>176.75450000000001</v>
      </c>
      <c r="E24" s="15">
        <f t="shared" si="1"/>
        <v>88.377250000000004</v>
      </c>
      <c r="F24" s="26">
        <v>180</v>
      </c>
      <c r="G24" s="38">
        <f t="shared" si="2"/>
        <v>-1.8030555555555514</v>
      </c>
      <c r="H24" s="16">
        <f t="shared" si="3"/>
        <v>-3.2454999999999927</v>
      </c>
    </row>
    <row r="25" spans="1:8" ht="25.5" customHeight="1">
      <c r="A25" s="19" t="s">
        <v>51</v>
      </c>
      <c r="B25" s="59">
        <v>3060</v>
      </c>
      <c r="C25" s="26">
        <v>3157.5814999999998</v>
      </c>
      <c r="D25" s="59">
        <v>2446.1374000000001</v>
      </c>
      <c r="E25" s="15">
        <f t="shared" si="1"/>
        <v>77.46870191632425</v>
      </c>
      <c r="F25" s="26">
        <v>102.4087</v>
      </c>
      <c r="G25" s="38">
        <f t="shared" si="2"/>
        <v>2288.6031167273877</v>
      </c>
      <c r="H25" s="16">
        <f t="shared" si="3"/>
        <v>2343.7287000000001</v>
      </c>
    </row>
    <row r="26" spans="1:8" ht="25.5" hidden="1" customHeight="1">
      <c r="A26" s="19" t="s">
        <v>52</v>
      </c>
      <c r="B26" s="59"/>
      <c r="C26" s="26"/>
      <c r="D26" s="26"/>
      <c r="E26" s="15" t="str">
        <f t="shared" si="1"/>
        <v/>
      </c>
      <c r="F26" s="26"/>
      <c r="G26" s="38" t="str">
        <f t="shared" si="2"/>
        <v/>
      </c>
      <c r="H26" s="16">
        <f t="shared" si="3"/>
        <v>0</v>
      </c>
    </row>
    <row r="27" spans="1:8" ht="25.5" customHeight="1">
      <c r="A27" s="19" t="s">
        <v>53</v>
      </c>
      <c r="B27" s="59"/>
      <c r="C27" s="26">
        <v>53</v>
      </c>
      <c r="D27" s="26">
        <v>52.154400000000003</v>
      </c>
      <c r="E27" s="15">
        <f t="shared" si="1"/>
        <v>98.404528301886799</v>
      </c>
      <c r="F27" s="26"/>
      <c r="G27" s="38" t="str">
        <f t="shared" si="2"/>
        <v/>
      </c>
      <c r="H27" s="16">
        <f t="shared" si="3"/>
        <v>52.154400000000003</v>
      </c>
    </row>
    <row r="28" spans="1:8" ht="32.25" hidden="1" customHeight="1">
      <c r="A28" s="19" t="s">
        <v>54</v>
      </c>
      <c r="B28" s="59"/>
      <c r="C28" s="26"/>
      <c r="D28" s="26"/>
      <c r="E28" s="15" t="str">
        <f t="shared" si="1"/>
        <v/>
      </c>
      <c r="F28" s="26"/>
      <c r="G28" s="38" t="str">
        <f t="shared" si="2"/>
        <v/>
      </c>
      <c r="H28" s="16">
        <f t="shared" si="3"/>
        <v>0</v>
      </c>
    </row>
    <row r="29" spans="1:8" ht="39.75" customHeight="1">
      <c r="A29" s="18" t="s">
        <v>55</v>
      </c>
      <c r="B29" s="54">
        <f>SUM(B30:B32)</f>
        <v>0</v>
      </c>
      <c r="C29" s="24">
        <f>SUM(C30:C32)</f>
        <v>0</v>
      </c>
      <c r="D29" s="24">
        <f>SUM(D30:D32)</f>
        <v>0</v>
      </c>
      <c r="E29" s="36" t="str">
        <f t="shared" si="1"/>
        <v/>
      </c>
      <c r="F29" s="24">
        <f>SUM(F30:F32)</f>
        <v>77.022800000000004</v>
      </c>
      <c r="G29" s="14">
        <f t="shared" si="2"/>
        <v>-100</v>
      </c>
      <c r="H29" s="37">
        <f t="shared" si="3"/>
        <v>-77.022800000000004</v>
      </c>
    </row>
    <row r="30" spans="1:8" ht="28.5" hidden="1" customHeight="1">
      <c r="A30" s="19" t="s">
        <v>56</v>
      </c>
      <c r="B30" s="59"/>
      <c r="C30" s="26"/>
      <c r="D30" s="26"/>
      <c r="E30" s="15" t="str">
        <f t="shared" si="1"/>
        <v/>
      </c>
      <c r="F30" s="26"/>
      <c r="G30" s="38" t="str">
        <f t="shared" si="2"/>
        <v/>
      </c>
      <c r="H30" s="16">
        <f t="shared" si="3"/>
        <v>0</v>
      </c>
    </row>
    <row r="31" spans="1:8" ht="28.5" hidden="1" customHeight="1">
      <c r="A31" s="19" t="s">
        <v>57</v>
      </c>
      <c r="B31" s="59"/>
      <c r="C31" s="59"/>
      <c r="D31" s="26"/>
      <c r="E31" s="15" t="str">
        <f t="shared" si="1"/>
        <v/>
      </c>
      <c r="F31" s="26"/>
      <c r="G31" s="38" t="str">
        <f t="shared" si="2"/>
        <v/>
      </c>
      <c r="H31" s="16">
        <f t="shared" si="3"/>
        <v>0</v>
      </c>
    </row>
    <row r="32" spans="1:8" ht="28.5" customHeight="1">
      <c r="A32" s="19" t="s">
        <v>58</v>
      </c>
      <c r="B32" s="59"/>
      <c r="C32" s="59"/>
      <c r="D32" s="26"/>
      <c r="E32" s="15" t="str">
        <f t="shared" si="1"/>
        <v/>
      </c>
      <c r="F32" s="26">
        <v>77.022800000000004</v>
      </c>
      <c r="G32" s="38">
        <f t="shared" si="2"/>
        <v>-100</v>
      </c>
      <c r="H32" s="16">
        <f t="shared" si="3"/>
        <v>-77.022800000000004</v>
      </c>
    </row>
    <row r="33" spans="1:8" ht="36.75" customHeight="1">
      <c r="A33" s="18" t="s">
        <v>59</v>
      </c>
      <c r="B33" s="58"/>
      <c r="C33" s="58">
        <v>64.825400000000002</v>
      </c>
      <c r="D33" s="22">
        <v>64.825400000000002</v>
      </c>
      <c r="E33" s="36">
        <f t="shared" si="1"/>
        <v>100</v>
      </c>
      <c r="F33" s="22">
        <v>52.549100000000003</v>
      </c>
      <c r="G33" s="14">
        <f t="shared" si="2"/>
        <v>23.361579931911294</v>
      </c>
      <c r="H33" s="37">
        <f t="shared" si="3"/>
        <v>12.276299999999999</v>
      </c>
    </row>
    <row r="34" spans="1:8" ht="36.75" customHeight="1">
      <c r="A34" s="18" t="s">
        <v>60</v>
      </c>
      <c r="B34" s="58">
        <f>SUM(B35:B36)</f>
        <v>0</v>
      </c>
      <c r="C34" s="22">
        <f>SUM(C35:C36)</f>
        <v>0</v>
      </c>
      <c r="D34" s="22">
        <f>SUM(D35:D36)</f>
        <v>0</v>
      </c>
      <c r="E34" s="36" t="str">
        <f t="shared" si="1"/>
        <v/>
      </c>
      <c r="F34" s="22">
        <f>SUM(F35:F36)</f>
        <v>499.05860000000001</v>
      </c>
      <c r="G34" s="14">
        <f t="shared" si="2"/>
        <v>-100</v>
      </c>
      <c r="H34" s="37">
        <f t="shared" si="3"/>
        <v>-499.05860000000001</v>
      </c>
    </row>
    <row r="35" spans="1:8" ht="26.25" hidden="1" customHeight="1">
      <c r="A35" s="19" t="s">
        <v>61</v>
      </c>
      <c r="B35" s="51"/>
      <c r="C35" s="25"/>
      <c r="D35" s="25"/>
      <c r="E35" s="15" t="str">
        <f t="shared" si="1"/>
        <v/>
      </c>
      <c r="F35" s="25"/>
      <c r="G35" s="14" t="str">
        <f t="shared" si="2"/>
        <v/>
      </c>
      <c r="H35" s="16">
        <f t="shared" si="3"/>
        <v>0</v>
      </c>
    </row>
    <row r="36" spans="1:8" ht="26.25" customHeight="1">
      <c r="A36" s="19" t="s">
        <v>75</v>
      </c>
      <c r="B36" s="51"/>
      <c r="C36" s="25"/>
      <c r="D36" s="25"/>
      <c r="E36" s="15" t="str">
        <f t="shared" si="1"/>
        <v/>
      </c>
      <c r="F36" s="25">
        <v>499.05860000000001</v>
      </c>
      <c r="G36" s="52">
        <f t="shared" si="2"/>
        <v>-100</v>
      </c>
      <c r="H36" s="16">
        <f t="shared" si="3"/>
        <v>-499.05860000000001</v>
      </c>
    </row>
    <row r="37" spans="1:8" ht="37.5" customHeight="1">
      <c r="A37" s="18" t="s">
        <v>76</v>
      </c>
      <c r="B37" s="54">
        <f>SUM(B38:B40)</f>
        <v>0</v>
      </c>
      <c r="C37" s="24">
        <f>SUM(C38:C40)</f>
        <v>50</v>
      </c>
      <c r="D37" s="24">
        <f>SUM(D38:D40)</f>
        <v>50</v>
      </c>
      <c r="E37" s="36">
        <f t="shared" si="1"/>
        <v>100</v>
      </c>
      <c r="F37" s="24">
        <f>SUM(F38:F40)</f>
        <v>85</v>
      </c>
      <c r="G37" s="14">
        <f t="shared" si="2"/>
        <v>-41.17647058823529</v>
      </c>
      <c r="H37" s="37">
        <f t="shared" si="3"/>
        <v>-35</v>
      </c>
    </row>
    <row r="38" spans="1:8" ht="26.25" hidden="1" customHeight="1">
      <c r="A38" s="19" t="s">
        <v>56</v>
      </c>
      <c r="B38" s="51"/>
      <c r="C38" s="59"/>
      <c r="D38" s="25"/>
      <c r="E38" s="15" t="str">
        <f t="shared" si="1"/>
        <v/>
      </c>
      <c r="F38" s="25"/>
      <c r="G38" s="38" t="str">
        <f t="shared" si="2"/>
        <v/>
      </c>
      <c r="H38" s="16">
        <f t="shared" si="3"/>
        <v>0</v>
      </c>
    </row>
    <row r="39" spans="1:8" ht="26.25" customHeight="1">
      <c r="A39" s="19" t="s">
        <v>57</v>
      </c>
      <c r="B39" s="51"/>
      <c r="C39" s="65"/>
      <c r="D39" s="25"/>
      <c r="E39" s="15" t="str">
        <f t="shared" si="1"/>
        <v/>
      </c>
      <c r="F39" s="25">
        <v>80</v>
      </c>
      <c r="G39" s="38">
        <f t="shared" si="2"/>
        <v>-100</v>
      </c>
      <c r="H39" s="16">
        <f t="shared" si="3"/>
        <v>-80</v>
      </c>
    </row>
    <row r="40" spans="1:8" ht="26.25" customHeight="1">
      <c r="A40" s="19" t="s">
        <v>77</v>
      </c>
      <c r="B40" s="51"/>
      <c r="C40" s="25">
        <v>50</v>
      </c>
      <c r="D40" s="25">
        <v>50</v>
      </c>
      <c r="E40" s="15">
        <f t="shared" si="1"/>
        <v>100</v>
      </c>
      <c r="F40" s="25">
        <v>5</v>
      </c>
      <c r="G40" s="38">
        <f t="shared" si="2"/>
        <v>900</v>
      </c>
      <c r="H40" s="16">
        <f t="shared" si="3"/>
        <v>45</v>
      </c>
    </row>
    <row r="41" spans="1:8" ht="34.5" customHeight="1">
      <c r="A41" s="18" t="s">
        <v>78</v>
      </c>
      <c r="B41" s="54">
        <f>SUM(B42:B44)</f>
        <v>0</v>
      </c>
      <c r="C41" s="24">
        <f>SUM(C42:C44)</f>
        <v>0</v>
      </c>
      <c r="D41" s="24">
        <f>SUM(D42:D44)</f>
        <v>0</v>
      </c>
      <c r="E41" s="36" t="str">
        <f t="shared" si="1"/>
        <v/>
      </c>
      <c r="F41" s="24">
        <f>SUM(F42:F44)</f>
        <v>0</v>
      </c>
      <c r="G41" s="14" t="str">
        <f t="shared" si="2"/>
        <v/>
      </c>
      <c r="H41" s="37">
        <f t="shared" si="3"/>
        <v>0</v>
      </c>
    </row>
    <row r="42" spans="1:8" ht="24" hidden="1" customHeight="1">
      <c r="A42" s="19" t="s">
        <v>79</v>
      </c>
      <c r="B42" s="59"/>
      <c r="C42" s="59"/>
      <c r="D42" s="26"/>
      <c r="E42" s="15" t="str">
        <f t="shared" si="1"/>
        <v/>
      </c>
      <c r="F42" s="26"/>
      <c r="G42" s="38" t="str">
        <f t="shared" si="2"/>
        <v/>
      </c>
      <c r="H42" s="16">
        <f t="shared" si="3"/>
        <v>0</v>
      </c>
    </row>
    <row r="43" spans="1:8" ht="24" hidden="1" customHeight="1">
      <c r="A43" s="19" t="s">
        <v>80</v>
      </c>
      <c r="B43" s="59"/>
      <c r="C43" s="59"/>
      <c r="D43" s="26"/>
      <c r="E43" s="15" t="str">
        <f t="shared" si="1"/>
        <v/>
      </c>
      <c r="F43" s="26"/>
      <c r="G43" s="14" t="str">
        <f t="shared" si="2"/>
        <v/>
      </c>
      <c r="H43" s="16">
        <f t="shared" si="3"/>
        <v>0</v>
      </c>
    </row>
    <row r="44" spans="1:8" ht="24" hidden="1" customHeight="1">
      <c r="A44" s="19" t="s">
        <v>81</v>
      </c>
      <c r="B44" s="59"/>
      <c r="C44" s="59"/>
      <c r="D44" s="26"/>
      <c r="E44" s="15" t="str">
        <f t="shared" si="1"/>
        <v/>
      </c>
      <c r="F44" s="26"/>
      <c r="G44" s="14" t="str">
        <f t="shared" si="2"/>
        <v/>
      </c>
      <c r="H44" s="16">
        <f t="shared" si="3"/>
        <v>0</v>
      </c>
    </row>
    <row r="45" spans="1:8" ht="24" customHeight="1">
      <c r="A45" s="18" t="s">
        <v>37</v>
      </c>
      <c r="B45" s="58">
        <f>B46</f>
        <v>0</v>
      </c>
      <c r="C45" s="22">
        <f>C46</f>
        <v>0</v>
      </c>
      <c r="D45" s="22">
        <f>D46</f>
        <v>0</v>
      </c>
      <c r="E45" s="36" t="str">
        <f t="shared" si="1"/>
        <v/>
      </c>
      <c r="F45" s="22">
        <f>F46</f>
        <v>10.0867</v>
      </c>
      <c r="G45" s="14">
        <f t="shared" si="2"/>
        <v>-100</v>
      </c>
      <c r="H45" s="37">
        <f t="shared" si="3"/>
        <v>-10.0867</v>
      </c>
    </row>
    <row r="46" spans="1:8" ht="34.5" customHeight="1">
      <c r="A46" s="18" t="s">
        <v>85</v>
      </c>
      <c r="B46" s="54">
        <f>SUM(B47:B48)</f>
        <v>0</v>
      </c>
      <c r="C46" s="24">
        <f>SUM(C47:C48)</f>
        <v>0</v>
      </c>
      <c r="D46" s="24">
        <f>SUM(D47:D48)</f>
        <v>0</v>
      </c>
      <c r="E46" s="36" t="str">
        <f t="shared" si="1"/>
        <v/>
      </c>
      <c r="F46" s="24">
        <f>SUM(F47:F48)</f>
        <v>10.0867</v>
      </c>
      <c r="G46" s="14">
        <f t="shared" si="2"/>
        <v>-100</v>
      </c>
      <c r="H46" s="37">
        <f t="shared" si="3"/>
        <v>-10.0867</v>
      </c>
    </row>
    <row r="47" spans="1:8" ht="25.5" customHeight="1">
      <c r="A47" s="19" t="s">
        <v>83</v>
      </c>
      <c r="B47" s="59"/>
      <c r="C47" s="26"/>
      <c r="D47" s="26"/>
      <c r="E47" s="15" t="str">
        <f t="shared" si="1"/>
        <v/>
      </c>
      <c r="F47" s="26">
        <v>10.0867</v>
      </c>
      <c r="G47" s="38">
        <f t="shared" si="2"/>
        <v>-100</v>
      </c>
      <c r="H47" s="16">
        <f t="shared" si="3"/>
        <v>-10.0867</v>
      </c>
    </row>
    <row r="48" spans="1:8" ht="25.5" hidden="1" customHeight="1">
      <c r="A48" s="19" t="s">
        <v>84</v>
      </c>
      <c r="B48" s="59"/>
      <c r="C48" s="26"/>
      <c r="D48" s="26"/>
      <c r="E48" s="15" t="str">
        <f t="shared" si="1"/>
        <v/>
      </c>
      <c r="F48" s="26"/>
      <c r="G48" s="38" t="str">
        <f t="shared" si="2"/>
        <v/>
      </c>
      <c r="H48" s="16">
        <f t="shared" si="3"/>
        <v>0</v>
      </c>
    </row>
    <row r="49" spans="1:8" ht="25.5" customHeight="1">
      <c r="A49" s="44" t="s">
        <v>138</v>
      </c>
      <c r="B49" s="54">
        <f>B50+B52</f>
        <v>0</v>
      </c>
      <c r="C49" s="24">
        <f>C50+C52</f>
        <v>0</v>
      </c>
      <c r="D49" s="24">
        <f>D50+D52</f>
        <v>0</v>
      </c>
      <c r="E49" s="36" t="str">
        <f t="shared" si="1"/>
        <v/>
      </c>
      <c r="F49" s="24">
        <f>F52</f>
        <v>0</v>
      </c>
      <c r="G49" s="38" t="str">
        <f t="shared" si="2"/>
        <v/>
      </c>
      <c r="H49" s="37">
        <f t="shared" si="3"/>
        <v>0</v>
      </c>
    </row>
    <row r="50" spans="1:8" ht="32.25" customHeight="1">
      <c r="A50" s="44" t="s">
        <v>142</v>
      </c>
      <c r="B50" s="54"/>
      <c r="C50" s="54">
        <f>C51</f>
        <v>0</v>
      </c>
      <c r="D50" s="54">
        <f>D51</f>
        <v>0</v>
      </c>
      <c r="E50" s="36" t="str">
        <f t="shared" si="1"/>
        <v/>
      </c>
      <c r="F50" s="54"/>
      <c r="G50" s="38" t="str">
        <f t="shared" si="2"/>
        <v/>
      </c>
      <c r="H50" s="37">
        <f t="shared" si="3"/>
        <v>0</v>
      </c>
    </row>
    <row r="51" spans="1:8" ht="25.5" hidden="1" customHeight="1">
      <c r="A51" s="40" t="s">
        <v>143</v>
      </c>
      <c r="B51" s="54"/>
      <c r="C51" s="59"/>
      <c r="D51" s="51"/>
      <c r="E51" s="36" t="str">
        <f t="shared" si="1"/>
        <v/>
      </c>
      <c r="F51" s="24"/>
      <c r="G51" s="38" t="str">
        <f t="shared" si="2"/>
        <v/>
      </c>
      <c r="H51" s="53">
        <f t="shared" si="3"/>
        <v>0</v>
      </c>
    </row>
    <row r="52" spans="1:8" ht="30.75" customHeight="1">
      <c r="A52" s="18" t="s">
        <v>82</v>
      </c>
      <c r="B52" s="54">
        <f>B53</f>
        <v>0</v>
      </c>
      <c r="C52" s="54">
        <f>C53</f>
        <v>0</v>
      </c>
      <c r="D52" s="54">
        <f>D53</f>
        <v>0</v>
      </c>
      <c r="E52" s="55" t="str">
        <f t="shared" si="1"/>
        <v/>
      </c>
      <c r="F52" s="54">
        <f>F53</f>
        <v>0</v>
      </c>
      <c r="G52" s="38" t="str">
        <f t="shared" si="2"/>
        <v/>
      </c>
      <c r="H52" s="57">
        <f t="shared" si="3"/>
        <v>0</v>
      </c>
    </row>
    <row r="53" spans="1:8" ht="27" hidden="1" customHeight="1">
      <c r="A53" s="19" t="s">
        <v>87</v>
      </c>
      <c r="B53" s="59"/>
      <c r="C53" s="59"/>
      <c r="D53" s="50"/>
      <c r="E53" s="15" t="str">
        <f t="shared" si="1"/>
        <v/>
      </c>
      <c r="F53" s="26"/>
      <c r="G53" s="38" t="str">
        <f t="shared" si="2"/>
        <v/>
      </c>
      <c r="H53" s="16">
        <f t="shared" ref="H53:H81" si="4">D53-F53</f>
        <v>0</v>
      </c>
    </row>
    <row r="54" spans="1:8" ht="27" customHeight="1">
      <c r="A54" s="44" t="s">
        <v>140</v>
      </c>
      <c r="B54" s="59"/>
      <c r="C54" s="26"/>
      <c r="D54" s="26"/>
      <c r="E54" s="15" t="str">
        <f t="shared" si="1"/>
        <v/>
      </c>
      <c r="F54" s="26"/>
      <c r="G54" s="38" t="str">
        <f t="shared" si="2"/>
        <v/>
      </c>
      <c r="H54" s="16">
        <f t="shared" si="4"/>
        <v>0</v>
      </c>
    </row>
    <row r="55" spans="1:8" ht="35.25" customHeight="1">
      <c r="A55" s="18" t="s">
        <v>89</v>
      </c>
      <c r="B55" s="59"/>
      <c r="C55" s="26"/>
      <c r="D55" s="26"/>
      <c r="E55" s="15" t="str">
        <f t="shared" si="1"/>
        <v/>
      </c>
      <c r="F55" s="26"/>
      <c r="G55" s="38" t="str">
        <f t="shared" si="2"/>
        <v/>
      </c>
      <c r="H55" s="16">
        <f t="shared" si="4"/>
        <v>0</v>
      </c>
    </row>
    <row r="56" spans="1:8" ht="27.75" hidden="1" customHeight="1">
      <c r="A56" s="19" t="s">
        <v>88</v>
      </c>
      <c r="B56" s="59"/>
      <c r="C56" s="26"/>
      <c r="D56" s="26"/>
      <c r="E56" s="15" t="str">
        <f t="shared" si="1"/>
        <v/>
      </c>
      <c r="F56" s="26"/>
      <c r="G56" s="38" t="str">
        <f t="shared" si="2"/>
        <v/>
      </c>
      <c r="H56" s="16">
        <f t="shared" si="4"/>
        <v>0</v>
      </c>
    </row>
    <row r="57" spans="1:8" ht="27.75" customHeight="1">
      <c r="A57" s="18" t="s">
        <v>93</v>
      </c>
      <c r="B57" s="58">
        <f>B58+B59+B61</f>
        <v>0</v>
      </c>
      <c r="C57" s="22">
        <f>C58+C59+C61</f>
        <v>13.5931</v>
      </c>
      <c r="D57" s="22">
        <f>D58+D59+D61</f>
        <v>13.5931</v>
      </c>
      <c r="E57" s="36">
        <f t="shared" si="1"/>
        <v>100</v>
      </c>
      <c r="F57" s="22">
        <f>F58+F59+F61</f>
        <v>0.76479999999999992</v>
      </c>
      <c r="G57" s="14">
        <f t="shared" si="2"/>
        <v>1677.3404811715484</v>
      </c>
      <c r="H57" s="37">
        <f t="shared" si="4"/>
        <v>12.8283</v>
      </c>
    </row>
    <row r="58" spans="1:8" ht="37.5" hidden="1" customHeight="1">
      <c r="A58" s="18" t="s">
        <v>65</v>
      </c>
      <c r="B58" s="58">
        <v>0</v>
      </c>
      <c r="C58" s="22"/>
      <c r="D58" s="22"/>
      <c r="E58" s="15" t="str">
        <f t="shared" si="1"/>
        <v/>
      </c>
      <c r="F58" s="22"/>
      <c r="G58" s="14" t="str">
        <f t="shared" si="2"/>
        <v/>
      </c>
      <c r="H58" s="16">
        <f t="shared" si="4"/>
        <v>0</v>
      </c>
    </row>
    <row r="59" spans="1:8" ht="24" customHeight="1">
      <c r="A59" s="18" t="s">
        <v>66</v>
      </c>
      <c r="B59" s="58">
        <f>B60</f>
        <v>0</v>
      </c>
      <c r="C59" s="22">
        <f>C60</f>
        <v>0</v>
      </c>
      <c r="D59" s="22">
        <f>D60</f>
        <v>0</v>
      </c>
      <c r="E59" s="36" t="str">
        <f t="shared" si="1"/>
        <v/>
      </c>
      <c r="F59" s="22">
        <f>F60</f>
        <v>0</v>
      </c>
      <c r="G59" s="14" t="str">
        <f t="shared" si="2"/>
        <v/>
      </c>
      <c r="H59" s="37">
        <f t="shared" si="4"/>
        <v>0</v>
      </c>
    </row>
    <row r="60" spans="1:8" ht="24" hidden="1" customHeight="1">
      <c r="A60" s="19" t="s">
        <v>73</v>
      </c>
      <c r="B60" s="59"/>
      <c r="C60" s="59"/>
      <c r="D60" s="26"/>
      <c r="E60" s="15" t="str">
        <f t="shared" si="1"/>
        <v/>
      </c>
      <c r="F60" s="26"/>
      <c r="G60" s="52" t="str">
        <f t="shared" si="2"/>
        <v/>
      </c>
      <c r="H60" s="16">
        <f t="shared" si="4"/>
        <v>0</v>
      </c>
    </row>
    <row r="61" spans="1:8" ht="33" customHeight="1">
      <c r="A61" s="18" t="s">
        <v>67</v>
      </c>
      <c r="B61" s="58">
        <f>SUM(B62:B66)</f>
        <v>0</v>
      </c>
      <c r="C61" s="22">
        <f>SUM(C62:C66)</f>
        <v>13.5931</v>
      </c>
      <c r="D61" s="22">
        <f>SUM(D62:D66)</f>
        <v>13.5931</v>
      </c>
      <c r="E61" s="36">
        <f t="shared" si="1"/>
        <v>100</v>
      </c>
      <c r="F61" s="22">
        <f>SUM(F62:F66)</f>
        <v>0.76479999999999992</v>
      </c>
      <c r="G61" s="14">
        <f t="shared" si="2"/>
        <v>1677.3404811715484</v>
      </c>
      <c r="H61" s="37">
        <f t="shared" si="4"/>
        <v>12.8283</v>
      </c>
    </row>
    <row r="62" spans="1:8" ht="24" customHeight="1">
      <c r="A62" s="19" t="s">
        <v>72</v>
      </c>
      <c r="B62" s="59"/>
      <c r="C62" s="59">
        <v>11.227499999999999</v>
      </c>
      <c r="D62" s="26">
        <v>11.227499999999999</v>
      </c>
      <c r="E62" s="15">
        <f t="shared" si="1"/>
        <v>100</v>
      </c>
      <c r="F62" s="26">
        <v>0.75129999999999997</v>
      </c>
      <c r="G62" s="52">
        <f t="shared" si="2"/>
        <v>1394.4096898708904</v>
      </c>
      <c r="H62" s="16">
        <f t="shared" si="4"/>
        <v>10.476199999999999</v>
      </c>
    </row>
    <row r="63" spans="1:8" ht="24" hidden="1" customHeight="1">
      <c r="A63" s="19" t="s">
        <v>71</v>
      </c>
      <c r="B63" s="59"/>
      <c r="C63" s="59"/>
      <c r="D63" s="26"/>
      <c r="E63" s="15" t="str">
        <f t="shared" si="1"/>
        <v/>
      </c>
      <c r="F63" s="26"/>
      <c r="G63" s="52" t="str">
        <f t="shared" si="2"/>
        <v/>
      </c>
      <c r="H63" s="16">
        <f t="shared" si="4"/>
        <v>0</v>
      </c>
    </row>
    <row r="64" spans="1:8" ht="24" hidden="1" customHeight="1">
      <c r="A64" s="19" t="s">
        <v>70</v>
      </c>
      <c r="B64" s="59"/>
      <c r="C64" s="59"/>
      <c r="D64" s="26"/>
      <c r="E64" s="15" t="str">
        <f t="shared" si="1"/>
        <v/>
      </c>
      <c r="F64" s="26"/>
      <c r="G64" s="52" t="str">
        <f t="shared" si="2"/>
        <v/>
      </c>
      <c r="H64" s="16">
        <f t="shared" si="4"/>
        <v>0</v>
      </c>
    </row>
    <row r="65" spans="1:8" ht="24" customHeight="1">
      <c r="A65" s="19" t="s">
        <v>69</v>
      </c>
      <c r="B65" s="59"/>
      <c r="C65" s="59">
        <v>2.3656000000000001</v>
      </c>
      <c r="D65" s="26">
        <v>2.3656000000000001</v>
      </c>
      <c r="E65" s="15">
        <f t="shared" si="1"/>
        <v>100</v>
      </c>
      <c r="F65" s="26">
        <v>1.35E-2</v>
      </c>
      <c r="G65" s="52">
        <f t="shared" si="2"/>
        <v>17422.962962962964</v>
      </c>
      <c r="H65" s="16">
        <f t="shared" si="4"/>
        <v>2.3521000000000001</v>
      </c>
    </row>
    <row r="66" spans="1:8" ht="32.25" hidden="1" customHeight="1">
      <c r="A66" s="19" t="s">
        <v>68</v>
      </c>
      <c r="B66" s="59"/>
      <c r="C66" s="65"/>
      <c r="D66" s="26"/>
      <c r="E66" s="15" t="str">
        <f t="shared" si="1"/>
        <v/>
      </c>
      <c r="F66" s="26"/>
      <c r="G66" s="52" t="str">
        <f t="shared" si="2"/>
        <v/>
      </c>
      <c r="H66" s="16">
        <f t="shared" si="4"/>
        <v>0</v>
      </c>
    </row>
    <row r="67" spans="1:8" ht="22.5" customHeight="1">
      <c r="A67" s="18" t="s">
        <v>94</v>
      </c>
      <c r="B67" s="58">
        <f>B68</f>
        <v>0</v>
      </c>
      <c r="C67" s="22">
        <f>C68</f>
        <v>0</v>
      </c>
      <c r="D67" s="22">
        <f>D68</f>
        <v>0</v>
      </c>
      <c r="E67" s="36" t="str">
        <f t="shared" si="1"/>
        <v/>
      </c>
      <c r="F67" s="22">
        <f>F68</f>
        <v>0</v>
      </c>
      <c r="G67" s="67" t="str">
        <f t="shared" si="2"/>
        <v/>
      </c>
      <c r="H67" s="37">
        <f t="shared" si="4"/>
        <v>0</v>
      </c>
    </row>
    <row r="68" spans="1:8" ht="22.5" customHeight="1">
      <c r="A68" s="18" t="s">
        <v>74</v>
      </c>
      <c r="B68" s="58">
        <f>SUM(B69:B69)</f>
        <v>0</v>
      </c>
      <c r="C68" s="22">
        <f>SUM(C69:C69)</f>
        <v>0</v>
      </c>
      <c r="D68" s="22">
        <f>SUM(D69:D69)</f>
        <v>0</v>
      </c>
      <c r="E68" s="36" t="str">
        <f t="shared" si="1"/>
        <v/>
      </c>
      <c r="F68" s="22">
        <f>SUM(F69:F69)</f>
        <v>0</v>
      </c>
      <c r="G68" s="67" t="str">
        <f t="shared" si="2"/>
        <v/>
      </c>
      <c r="H68" s="37">
        <f t="shared" si="4"/>
        <v>0</v>
      </c>
    </row>
    <row r="69" spans="1:8" ht="22.5" hidden="1" customHeight="1">
      <c r="A69" s="19" t="s">
        <v>64</v>
      </c>
      <c r="B69" s="59"/>
      <c r="C69" s="59"/>
      <c r="D69" s="26"/>
      <c r="E69" s="15" t="str">
        <f t="shared" si="1"/>
        <v/>
      </c>
      <c r="F69" s="26"/>
      <c r="G69" s="68" t="str">
        <f t="shared" si="2"/>
        <v/>
      </c>
      <c r="H69" s="16">
        <f t="shared" si="4"/>
        <v>0</v>
      </c>
    </row>
    <row r="70" spans="1:8" ht="22.5" customHeight="1">
      <c r="A70" s="18" t="s">
        <v>95</v>
      </c>
      <c r="B70" s="58">
        <f t="shared" ref="B70:D71" si="5">B71</f>
        <v>0</v>
      </c>
      <c r="C70" s="22">
        <f t="shared" si="5"/>
        <v>0</v>
      </c>
      <c r="D70" s="22">
        <f t="shared" si="5"/>
        <v>0</v>
      </c>
      <c r="E70" s="36" t="str">
        <f t="shared" si="1"/>
        <v/>
      </c>
      <c r="F70" s="22">
        <f>F71</f>
        <v>0</v>
      </c>
      <c r="G70" s="14" t="str">
        <f t="shared" si="2"/>
        <v/>
      </c>
      <c r="H70" s="37">
        <f t="shared" si="4"/>
        <v>0</v>
      </c>
    </row>
    <row r="71" spans="1:8" ht="22.5" customHeight="1">
      <c r="A71" s="18" t="s">
        <v>63</v>
      </c>
      <c r="B71" s="58">
        <f t="shared" si="5"/>
        <v>0</v>
      </c>
      <c r="C71" s="22">
        <f t="shared" si="5"/>
        <v>0</v>
      </c>
      <c r="D71" s="22">
        <f t="shared" si="5"/>
        <v>0</v>
      </c>
      <c r="E71" s="36" t="str">
        <f t="shared" si="1"/>
        <v/>
      </c>
      <c r="F71" s="22">
        <f>F72</f>
        <v>0</v>
      </c>
      <c r="G71" s="14" t="str">
        <f t="shared" si="2"/>
        <v/>
      </c>
      <c r="H71" s="37">
        <f t="shared" si="4"/>
        <v>0</v>
      </c>
    </row>
    <row r="72" spans="1:8" ht="30" hidden="1" customHeight="1">
      <c r="A72" s="19" t="s">
        <v>62</v>
      </c>
      <c r="B72" s="59"/>
      <c r="C72" s="59"/>
      <c r="D72" s="26"/>
      <c r="E72" s="15" t="str">
        <f t="shared" si="1"/>
        <v/>
      </c>
      <c r="F72" s="26"/>
      <c r="G72" s="52" t="str">
        <f t="shared" si="2"/>
        <v/>
      </c>
      <c r="H72" s="16">
        <f t="shared" si="4"/>
        <v>0</v>
      </c>
    </row>
    <row r="73" spans="1:8" ht="22.5" customHeight="1">
      <c r="A73" s="17" t="s">
        <v>28</v>
      </c>
      <c r="B73" s="58">
        <f>B74</f>
        <v>0</v>
      </c>
      <c r="C73" s="22">
        <f>C74</f>
        <v>0</v>
      </c>
      <c r="D73" s="22">
        <f>D74</f>
        <v>0</v>
      </c>
      <c r="E73" s="15" t="str">
        <f t="shared" si="1"/>
        <v/>
      </c>
      <c r="F73" s="22">
        <f>F74</f>
        <v>0</v>
      </c>
      <c r="G73" s="14" t="str">
        <f t="shared" si="2"/>
        <v/>
      </c>
      <c r="H73" s="16">
        <f t="shared" si="4"/>
        <v>0</v>
      </c>
    </row>
    <row r="74" spans="1:8" ht="22.5" hidden="1" customHeight="1">
      <c r="A74" s="20" t="s">
        <v>29</v>
      </c>
      <c r="B74" s="58">
        <v>0</v>
      </c>
      <c r="C74" s="22"/>
      <c r="D74" s="22"/>
      <c r="E74" s="15" t="str">
        <f t="shared" ref="E74:E81" si="6">IFERROR(D74/C74*100,"")</f>
        <v/>
      </c>
      <c r="F74" s="22"/>
      <c r="G74" s="14" t="str">
        <f t="shared" ref="G74:G81" si="7">IFERROR(H74/F74*100,"")</f>
        <v/>
      </c>
      <c r="H74" s="16">
        <f t="shared" si="4"/>
        <v>0</v>
      </c>
    </row>
    <row r="75" spans="1:8" ht="22.5" customHeight="1">
      <c r="A75" s="17" t="s">
        <v>30</v>
      </c>
      <c r="B75" s="58">
        <f>B76</f>
        <v>0</v>
      </c>
      <c r="C75" s="22">
        <f>C76</f>
        <v>0</v>
      </c>
      <c r="D75" s="22">
        <f>D76</f>
        <v>0</v>
      </c>
      <c r="E75" s="55" t="str">
        <f t="shared" si="6"/>
        <v/>
      </c>
      <c r="F75" s="58">
        <f>F76</f>
        <v>0</v>
      </c>
      <c r="G75" s="56" t="str">
        <f t="shared" si="7"/>
        <v/>
      </c>
      <c r="H75" s="57">
        <f t="shared" si="4"/>
        <v>0</v>
      </c>
    </row>
    <row r="76" spans="1:8" ht="22.5" hidden="1" customHeight="1">
      <c r="A76" s="20" t="s">
        <v>86</v>
      </c>
      <c r="B76" s="58"/>
      <c r="C76" s="22"/>
      <c r="D76" s="22"/>
      <c r="E76" s="15" t="str">
        <f t="shared" si="6"/>
        <v/>
      </c>
      <c r="F76" s="26"/>
      <c r="G76" s="38" t="str">
        <f t="shared" si="7"/>
        <v/>
      </c>
      <c r="H76" s="16">
        <f t="shared" si="4"/>
        <v>0</v>
      </c>
    </row>
    <row r="77" spans="1:8" ht="22.5" customHeight="1">
      <c r="A77" s="17" t="s">
        <v>31</v>
      </c>
      <c r="B77" s="58">
        <f>B78</f>
        <v>0</v>
      </c>
      <c r="C77" s="22">
        <f>C78</f>
        <v>0</v>
      </c>
      <c r="D77" s="22">
        <f>D78</f>
        <v>0</v>
      </c>
      <c r="E77" s="55" t="str">
        <f t="shared" si="6"/>
        <v/>
      </c>
      <c r="F77" s="58">
        <f>F78</f>
        <v>0</v>
      </c>
      <c r="G77" s="56" t="str">
        <f t="shared" si="7"/>
        <v/>
      </c>
      <c r="H77" s="57">
        <f t="shared" si="4"/>
        <v>0</v>
      </c>
    </row>
    <row r="78" spans="1:8" ht="22.5" hidden="1" customHeight="1">
      <c r="A78" s="19" t="s">
        <v>91</v>
      </c>
      <c r="B78" s="59"/>
      <c r="C78" s="59"/>
      <c r="D78" s="26"/>
      <c r="E78" s="15" t="str">
        <f t="shared" si="6"/>
        <v/>
      </c>
      <c r="F78" s="26"/>
      <c r="G78" s="38" t="str">
        <f t="shared" si="7"/>
        <v/>
      </c>
      <c r="H78" s="16">
        <f t="shared" si="4"/>
        <v>0</v>
      </c>
    </row>
    <row r="79" spans="1:8" ht="22.5" customHeight="1">
      <c r="A79" s="17" t="s">
        <v>32</v>
      </c>
      <c r="B79" s="58">
        <f>B80</f>
        <v>0</v>
      </c>
      <c r="C79" s="58">
        <f>C80</f>
        <v>0</v>
      </c>
      <c r="D79" s="58">
        <f>D80</f>
        <v>0</v>
      </c>
      <c r="E79" s="55" t="str">
        <f t="shared" si="6"/>
        <v/>
      </c>
      <c r="F79" s="58">
        <f>F80</f>
        <v>0</v>
      </c>
      <c r="G79" s="56" t="str">
        <f t="shared" si="7"/>
        <v/>
      </c>
      <c r="H79" s="57">
        <f t="shared" si="4"/>
        <v>0</v>
      </c>
    </row>
    <row r="80" spans="1:8" ht="22.5" hidden="1" customHeight="1">
      <c r="A80" s="19" t="s">
        <v>90</v>
      </c>
      <c r="B80" s="59"/>
      <c r="C80" s="26"/>
      <c r="D80" s="26"/>
      <c r="E80" s="15" t="str">
        <f t="shared" si="6"/>
        <v/>
      </c>
      <c r="F80" s="26"/>
      <c r="G80" s="38" t="str">
        <f t="shared" si="7"/>
        <v/>
      </c>
      <c r="H80" s="16">
        <f t="shared" si="4"/>
        <v>0</v>
      </c>
    </row>
    <row r="81" spans="1:8" ht="22.5" customHeight="1">
      <c r="A81" s="21" t="s">
        <v>33</v>
      </c>
      <c r="B81" s="58">
        <f>B6+B73+B75+B77+B79</f>
        <v>3260</v>
      </c>
      <c r="C81" s="22">
        <f>C6+C73+C75+C77+C79</f>
        <v>3842</v>
      </c>
      <c r="D81" s="22">
        <f>龙口镇政府性基金收入!D28</f>
        <v>3106.0188000000003</v>
      </c>
      <c r="E81" s="55">
        <f t="shared" si="6"/>
        <v>80.843800104112447</v>
      </c>
      <c r="F81" s="58">
        <f>龙口镇政府性基金收入!F28</f>
        <v>1169.261</v>
      </c>
      <c r="G81" s="56">
        <f t="shared" si="7"/>
        <v>165.63947655827062</v>
      </c>
      <c r="H81" s="57">
        <f t="shared" si="4"/>
        <v>1936.7578000000003</v>
      </c>
    </row>
  </sheetData>
  <mergeCells count="9">
    <mergeCell ref="A2:H2"/>
    <mergeCell ref="A4:A5"/>
    <mergeCell ref="C4:C5"/>
    <mergeCell ref="D4:D5"/>
    <mergeCell ref="E4:E5"/>
    <mergeCell ref="F4:F5"/>
    <mergeCell ref="G4:G5"/>
    <mergeCell ref="H4:H5"/>
    <mergeCell ref="B4:B5"/>
  </mergeCells>
  <phoneticPr fontId="1" type="noConversion"/>
  <pageMargins left="0.70866141732283472" right="0.70866141732283472" top="0.35433070866141736" bottom="0.55118110236220474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附件2</vt:lpstr>
      <vt:lpstr>龙口镇收支总表</vt:lpstr>
      <vt:lpstr>龙口镇政府性基金收入</vt:lpstr>
      <vt:lpstr>龙口镇政府性基金支出</vt:lpstr>
      <vt:lpstr>龙口镇政府性基金收入!Print_Titles</vt:lpstr>
      <vt:lpstr>龙口镇政府性基金支出!Print_Titles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Windows 用户</cp:lastModifiedBy>
  <cp:lastPrinted>2018-03-02T07:40:24Z</cp:lastPrinted>
  <dcterms:created xsi:type="dcterms:W3CDTF">2017-06-23T07:39:46Z</dcterms:created>
  <dcterms:modified xsi:type="dcterms:W3CDTF">2018-03-02T15:25:07Z</dcterms:modified>
</cp:coreProperties>
</file>