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3420" windowHeight="156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财政拨款“三公”经费支出决算表" sheetId="12" r:id="rId7"/>
    <sheet name="g08政府性基金预算财政拨款支出决算表" sheetId="11" r:id="rId8"/>
    <sheet name="Z09一般公共预算财政拨款“三公”经费支出决算表" sheetId="16" r:id="rId9"/>
  </sheets>
  <externalReferences>
    <externalReference r:id="rId10"/>
    <externalReference r:id="rId11"/>
    <externalReference r:id="rId12"/>
    <externalReference r:id="rId13"/>
  </externalReferences>
  <definedNames>
    <definedName name="_xlnm.Print_Area" localSheetId="0">g01收入支出决算总表!$A$1:$F$35</definedName>
    <definedName name="_xlnm.Print_Area" localSheetId="3">g04财政拨款收入支出决算总表!$A$1:$H$36</definedName>
    <definedName name="_xlnm.Print_Area" localSheetId="4">g05一般公共预算财政拨款支出决算表!$A$1:$F$32</definedName>
    <definedName name="_xlnm.Print_Area" localSheetId="5">g06一般公共预算财政拨款基本支出决算表!$A$1:$F$44</definedName>
    <definedName name="_xlnm.Print_Area" localSheetId="7">g08政府性基金预算财政拨款支出决算表!$A$1:$I$16</definedName>
    <definedName name="_xlnm.Print_Area" localSheetId="8">Z09一般公共预算财政拨款“三公”经费支出决算表!$A$1:$L$9</definedName>
    <definedName name="_xlnm.Print_Area" localSheetId="6">财政拨款“三公”经费支出决算表!$A$1:$L$9</definedName>
  </definedNames>
  <calcPr calcId="162913"/>
</workbook>
</file>

<file path=xl/calcChain.xml><?xml version="1.0" encoding="utf-8"?>
<calcChain xmlns="http://schemas.openxmlformats.org/spreadsheetml/2006/main">
  <c r="H35" i="13"/>
  <c r="G35"/>
  <c r="F35"/>
  <c r="C35"/>
  <c r="C30"/>
  <c r="K8" i="16" l="1"/>
  <c r="I8" s="1"/>
  <c r="G8" s="1"/>
  <c r="E8"/>
  <c r="C8" s="1"/>
  <c r="A8" s="1"/>
  <c r="H9" i="11" l="1"/>
  <c r="G12"/>
  <c r="F12" s="1"/>
  <c r="E12" s="1"/>
  <c r="H11"/>
  <c r="G11"/>
  <c r="F11" s="1"/>
  <c r="E11" s="1"/>
  <c r="H10"/>
  <c r="K8" i="12"/>
  <c r="I8"/>
  <c r="G8" s="1"/>
  <c r="E8"/>
  <c r="C8"/>
  <c r="A8"/>
  <c r="E43" i="14"/>
  <c r="D43" s="1"/>
  <c r="E42"/>
  <c r="D42" s="1"/>
  <c r="E41"/>
  <c r="D41" s="1"/>
  <c r="D40"/>
  <c r="D39"/>
  <c r="D38"/>
  <c r="E37"/>
  <c r="D37" s="1"/>
  <c r="F36"/>
  <c r="F35"/>
  <c r="D35" s="1"/>
  <c r="F34"/>
  <c r="D34" s="1"/>
  <c r="F33"/>
  <c r="D33" s="1"/>
  <c r="D32"/>
  <c r="F31"/>
  <c r="D31" s="1"/>
  <c r="F30"/>
  <c r="D30" s="1"/>
  <c r="F29"/>
  <c r="D29" s="1"/>
  <c r="F28"/>
  <c r="D28" s="1"/>
  <c r="F27"/>
  <c r="D27"/>
  <c r="F26"/>
  <c r="D26" s="1"/>
  <c r="F25"/>
  <c r="D25"/>
  <c r="F24"/>
  <c r="D24" s="1"/>
  <c r="F23"/>
  <c r="D23" s="1"/>
  <c r="D22"/>
  <c r="F21"/>
  <c r="D21" s="1"/>
  <c r="F20"/>
  <c r="D20" s="1"/>
  <c r="F19"/>
  <c r="D19"/>
  <c r="F18"/>
  <c r="E17"/>
  <c r="E16"/>
  <c r="D16" s="1"/>
  <c r="E15"/>
  <c r="D15" s="1"/>
  <c r="E14"/>
  <c r="D14" s="1"/>
  <c r="E13"/>
  <c r="D13"/>
  <c r="E12"/>
  <c r="D12" s="1"/>
  <c r="E11"/>
  <c r="D11"/>
  <c r="F10"/>
  <c r="D31" i="6"/>
  <c r="E30"/>
  <c r="E29" s="1"/>
  <c r="D29" s="1"/>
  <c r="F29"/>
  <c r="F30"/>
  <c r="D24"/>
  <c r="D25"/>
  <c r="D26"/>
  <c r="D27"/>
  <c r="D28"/>
  <c r="F23"/>
  <c r="F22" s="1"/>
  <c r="E23"/>
  <c r="D23" s="1"/>
  <c r="D18"/>
  <c r="D19"/>
  <c r="D20"/>
  <c r="D21"/>
  <c r="E16"/>
  <c r="D16" s="1"/>
  <c r="E17"/>
  <c r="D17" s="1"/>
  <c r="E20"/>
  <c r="D12"/>
  <c r="D13"/>
  <c r="D15"/>
  <c r="F10"/>
  <c r="F9" s="1"/>
  <c r="F11"/>
  <c r="D11" s="1"/>
  <c r="E11"/>
  <c r="F14"/>
  <c r="E14"/>
  <c r="D14" s="1"/>
  <c r="F30" i="13"/>
  <c r="H30"/>
  <c r="G30"/>
  <c r="F16"/>
  <c r="F17"/>
  <c r="F18"/>
  <c r="F19"/>
  <c r="F20"/>
  <c r="F21"/>
  <c r="F22"/>
  <c r="F23"/>
  <c r="F24"/>
  <c r="F25"/>
  <c r="F26"/>
  <c r="F27"/>
  <c r="F28"/>
  <c r="F9"/>
  <c r="F10"/>
  <c r="F11"/>
  <c r="F12"/>
  <c r="F13"/>
  <c r="F14"/>
  <c r="F15"/>
  <c r="F8"/>
  <c r="F21" i="5"/>
  <c r="D33"/>
  <c r="E31"/>
  <c r="E32"/>
  <c r="D32" s="1"/>
  <c r="F32"/>
  <c r="F31" s="1"/>
  <c r="D30"/>
  <c r="D29"/>
  <c r="D28"/>
  <c r="D27"/>
  <c r="D26"/>
  <c r="E24"/>
  <c r="D24" s="1"/>
  <c r="F24"/>
  <c r="F25"/>
  <c r="D25" s="1"/>
  <c r="E25"/>
  <c r="D31" l="1"/>
  <c r="D30" i="6"/>
  <c r="G10" i="11"/>
  <c r="E22" i="6"/>
  <c r="D22" s="1"/>
  <c r="F8" i="5"/>
  <c r="E10" i="6"/>
  <c r="E10" i="14"/>
  <c r="F17"/>
  <c r="F9" s="1"/>
  <c r="E36"/>
  <c r="D36" s="1"/>
  <c r="D10"/>
  <c r="D17"/>
  <c r="D18"/>
  <c r="D23" i="5"/>
  <c r="D22"/>
  <c r="E22"/>
  <c r="E21" s="1"/>
  <c r="D21" s="1"/>
  <c r="D20"/>
  <c r="D19"/>
  <c r="D17"/>
  <c r="E16"/>
  <c r="D16" s="1"/>
  <c r="E19"/>
  <c r="D11"/>
  <c r="D14"/>
  <c r="E10"/>
  <c r="D10" s="1"/>
  <c r="E13"/>
  <c r="D13" s="1"/>
  <c r="E9" l="1"/>
  <c r="E8" s="1"/>
  <c r="E15"/>
  <c r="D15" s="1"/>
  <c r="D9" i="14"/>
  <c r="F10" i="11"/>
  <c r="E10" s="1"/>
  <c r="G9"/>
  <c r="F9" s="1"/>
  <c r="E9" s="1"/>
  <c r="E9" i="14"/>
  <c r="D10" i="6"/>
  <c r="D9" s="1"/>
  <c r="E9"/>
  <c r="D24" i="4"/>
  <c r="E25"/>
  <c r="E24" s="1"/>
  <c r="D25"/>
  <c r="E32"/>
  <c r="E31" s="1"/>
  <c r="D31"/>
  <c r="D32"/>
  <c r="E22"/>
  <c r="E21" s="1"/>
  <c r="D21"/>
  <c r="D22"/>
  <c r="E16"/>
  <c r="E15" s="1"/>
  <c r="D16"/>
  <c r="E19"/>
  <c r="D19"/>
  <c r="D15" s="1"/>
  <c r="E10"/>
  <c r="D10"/>
  <c r="D9" s="1"/>
  <c r="E13"/>
  <c r="E9" s="1"/>
  <c r="E8" s="1"/>
  <c r="D13"/>
  <c r="D12"/>
  <c r="D9" i="5" l="1"/>
  <c r="D8"/>
  <c r="D8" i="4"/>
  <c r="F30" i="3"/>
  <c r="F34" s="1"/>
  <c r="C30"/>
  <c r="C34" s="1"/>
</calcChain>
</file>

<file path=xl/sharedStrings.xml><?xml version="1.0" encoding="utf-8"?>
<sst xmlns="http://schemas.openxmlformats.org/spreadsheetml/2006/main" count="446" uniqueCount="287">
  <si>
    <t>收入</t>
  </si>
  <si>
    <t>支出</t>
  </si>
  <si>
    <t>项    目</t>
    <phoneticPr fontId="2" type="noConversion"/>
  </si>
  <si>
    <t>行次</t>
  </si>
  <si>
    <t>决算数</t>
    <phoneticPr fontId="2" type="noConversion"/>
  </si>
  <si>
    <t>栏    次</t>
    <phoneticPr fontId="2" type="noConversion"/>
  </si>
  <si>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</si>
  <si>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</si>
  <si>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</si>
  <si>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</si>
  <si>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</si>
  <si>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</si>
  <si>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</si>
  <si>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</si>
  <si>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</si>
  <si>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</si>
  <si>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</si>
  <si>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</si>
  <si>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</si>
  <si>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</si>
  <si>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</si>
  <si>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</si>
  <si>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</si>
  <si>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</si>
  <si>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</si>
  <si>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</si>
  <si>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</si>
  <si>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</si>
  <si>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</si>
  <si>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</si>
  <si>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</si>
  <si>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</si>
  <si>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</si>
  <si>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</si>
  <si>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</si>
  <si>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</si>
  <si>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</si>
  <si>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</si>
  <si>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</si>
  <si>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</si>
  <si>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</si>
  <si>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</si>
  <si>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</si>
  <si>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</si>
  <si>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</si>
  <si>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</si>
  <si>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</si>
  <si>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</si>
  <si>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</si>
  <si>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</si>
  <si>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</si>
  <si>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</si>
  <si>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</si>
  <si>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</si>
  <si>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</si>
  <si>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</si>
  <si>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</si>
  <si>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</si>
  <si>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</si>
  <si>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</si>
  <si>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</si>
  <si>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</si>
  <si>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</si>
  <si>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</si>
  <si>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</si>
  <si>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</si>
  <si>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</si>
  <si>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</si>
  <si>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</si>
  <si>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</si>
  <si>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</si>
  <si>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</si>
  <si>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</si>
  <si>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</si>
  <si>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年末结转和结余</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</si>
  <si>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</si>
  <si>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</si>
  <si>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</si>
  <si>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</si>
  <si>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</si>
  <si>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</si>
  <si>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</si>
  <si>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</si>
  <si>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</si>
  <si>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收入支出决算总表</t>
    <phoneticPr fontId="2" type="noConversion"/>
  </si>
  <si>
    <t xml:space="preserve">         年初结转和结余</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</si>
  <si>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</si>
  <si>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</si>
  <si>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</si>
  <si>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</si>
  <si>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</si>
  <si>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</si>
  <si>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</si>
  <si>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</si>
  <si>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r>
      <t>注：本表反映部门本年度的总收支和年末结转结余情况</t>
    </r>
    <r>
      <rPr>
        <sz val="10"/>
        <rFont val="宋体"/>
        <family val="3"/>
        <charset val="134"/>
      </rPr>
      <t>。</t>
    </r>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</si>
  <si>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</si>
  <si>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</si>
  <si>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</si>
  <si>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财政拨款收入支出决算总表</t>
    <phoneticPr fontId="2" type="noConversion"/>
  </si>
  <si>
    <t>二、政府性基金预算财政拨款</t>
  </si>
  <si>
    <t>一、一般公共预算财政拨款</t>
    <phoneticPr fontId="2" type="noConversion"/>
  </si>
  <si>
    <t>年初财政拨款结转和结余</t>
  </si>
  <si>
    <t xml:space="preserve">        政府性基金预算财政拨款</t>
    <phoneticPr fontId="2" type="noConversion"/>
  </si>
  <si>
    <t>年末结转和结余</t>
    <phoneticPr fontId="2" type="noConversion"/>
  </si>
  <si>
    <t>金额</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</si>
  <si>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</si>
  <si>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</si>
  <si>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</si>
  <si>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</si>
  <si>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</si>
  <si>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family val="3"/>
        <charset val="134"/>
      </rPr>
      <t>7</t>
    </r>
    <r>
      <rPr>
        <sz val="10"/>
        <color indexed="8"/>
        <rFont val="宋体"/>
        <family val="3"/>
        <charset val="134"/>
      </rPr>
      <t>表</t>
    </r>
    <phoneticPr fontId="2" type="noConversion"/>
  </si>
  <si>
    <r>
      <t>公开06</t>
    </r>
    <r>
      <rPr>
        <sz val="10"/>
        <color indexed="8"/>
        <rFont val="宋体"/>
        <family val="3"/>
        <charset val="134"/>
      </rPr>
      <t>表</t>
    </r>
    <phoneticPr fontId="2" type="noConversion"/>
  </si>
  <si>
    <t>一般公共预算财政拨款基本支出决算表</t>
    <phoneticPr fontId="2" type="noConversion"/>
  </si>
  <si>
    <t>经济分类科目编码</t>
    <phoneticPr fontId="2" type="noConversion"/>
  </si>
  <si>
    <t>注：本表反映部门本年度一般公共预算财政拨款基本支出明细情况。</t>
    <phoneticPr fontId="2" type="noConversion"/>
  </si>
  <si>
    <t>人员经费</t>
    <phoneticPr fontId="2" type="noConversion"/>
  </si>
  <si>
    <t>公用经费</t>
    <phoneticPr fontId="26" type="noConversion"/>
  </si>
  <si>
    <t>功能分类科目编码</t>
    <phoneticPr fontId="2" type="noConversion"/>
  </si>
  <si>
    <t>功能分类科目编码</t>
    <phoneticPr fontId="9" type="noConversion"/>
  </si>
  <si>
    <t xml:space="preserve">      一般公共预算财政拨款</t>
    <phoneticPr fontId="2" type="noConversion"/>
  </si>
  <si>
    <t>一般公共预算财政拨款</t>
    <phoneticPr fontId="2" type="noConversion"/>
  </si>
  <si>
    <t>政府性基金预算财政拨款</t>
    <phoneticPr fontId="2" type="noConversion"/>
  </si>
  <si>
    <t>注：本表反映部门本年度一般公共预算财政拨款实际支出情况。</t>
    <phoneticPr fontId="2" type="noConversion"/>
  </si>
  <si>
    <t>年初结转和结余</t>
    <phoneticPr fontId="9" type="noConversion"/>
  </si>
  <si>
    <t>财政拨款“三公”经费支出决算表</t>
    <phoneticPr fontId="2" type="noConversion"/>
  </si>
  <si>
    <t>一般公共预算财政拨款“三公”经费支出决算表</t>
    <phoneticPr fontId="2" type="noConversion"/>
  </si>
  <si>
    <r>
      <t>注：2015年度预算数为“三公”经费年初预算数，决算数是包括当年一般公共预算财政拨款和以前年度结转资金安排的实际支出</t>
    </r>
    <r>
      <rPr>
        <sz val="12"/>
        <color rgb="FFFF0000"/>
        <rFont val="宋体"/>
        <family val="3"/>
        <charset val="134"/>
      </rPr>
      <t>（表中数据可根据财政批复的部门决算数据的CS05部门决算相关信息统计表中相应数据填列）</t>
    </r>
    <r>
      <rPr>
        <sz val="12"/>
        <rFont val="宋体"/>
        <family val="3"/>
        <charset val="134"/>
      </rPr>
      <t>。</t>
    </r>
    <phoneticPr fontId="2" type="noConversion"/>
  </si>
  <si>
    <r>
      <t>注：201x年度预算数为“三公”经费当年年初预算数，决算数是包括当年一般公共预算财政拨款和以前年度结转资金安排的实际支出</t>
    </r>
    <r>
      <rPr>
        <sz val="12"/>
        <color rgb="FFFF0000"/>
        <rFont val="宋体"/>
        <family val="3"/>
        <charset val="134"/>
      </rPr>
      <t>（表中8,9，11项数据，根据财政批复的决算数据Z08一般公共预算财政拨款支出决算明细表，Z10表政府性基金预算财政拨款支出决算明细表相应经济分类数据，加上财政专户相应的三公经费支出数得出。）</t>
    </r>
    <phoneticPr fontId="2" type="noConversion"/>
  </si>
  <si>
    <t>公开09表</t>
    <phoneticPr fontId="2" type="noConversion"/>
  </si>
  <si>
    <t>15</t>
  </si>
  <si>
    <t>27</t>
  </si>
  <si>
    <t>六、文化体育与传媒支出</t>
  </si>
  <si>
    <t>七、社会保障和就业支出</t>
  </si>
  <si>
    <t>八、医疗卫生与计划生育支出</t>
  </si>
  <si>
    <t>九、节能环保支出</t>
  </si>
  <si>
    <t>十、城乡社区支出</t>
  </si>
  <si>
    <t>十一、农林水支出</t>
  </si>
  <si>
    <t>十二、交通运输支出</t>
  </si>
  <si>
    <t>十三、资源勘探信息等支出</t>
  </si>
  <si>
    <t>十四、商业服务业等支出</t>
  </si>
  <si>
    <t>十五、金融支出</t>
  </si>
  <si>
    <t>十六、国土海洋气象等支出</t>
  </si>
  <si>
    <t>十七、住房保障支出</t>
  </si>
  <si>
    <t>十八、粮油物资储备支出</t>
  </si>
  <si>
    <t>十九、其他支出</t>
  </si>
  <si>
    <t>二十、债务付息支出</t>
  </si>
  <si>
    <t>二十一、债务发行费用支出</t>
  </si>
  <si>
    <t>部门：鹤山市国土资源局</t>
    <phoneticPr fontId="2" type="noConversion"/>
  </si>
  <si>
    <t>社会保障和就业支出</t>
  </si>
  <si>
    <t>行政事业单位离退休</t>
  </si>
  <si>
    <r>
      <t>2</t>
    </r>
    <r>
      <rPr>
        <sz val="12"/>
        <rFont val="宋体"/>
        <family val="3"/>
        <charset val="134"/>
      </rPr>
      <t>0805</t>
    </r>
    <phoneticPr fontId="2" type="noConversion"/>
  </si>
  <si>
    <t xml:space="preserve">  归口管理的行政单位离退休</t>
  </si>
  <si>
    <r>
      <t>2</t>
    </r>
    <r>
      <rPr>
        <sz val="12"/>
        <rFont val="宋体"/>
        <family val="3"/>
        <charset val="134"/>
      </rPr>
      <t>080501</t>
    </r>
    <phoneticPr fontId="2" type="noConversion"/>
  </si>
  <si>
    <r>
      <t>2</t>
    </r>
    <r>
      <rPr>
        <sz val="12"/>
        <rFont val="宋体"/>
        <family val="3"/>
        <charset val="134"/>
      </rPr>
      <t>080502</t>
    </r>
    <phoneticPr fontId="2" type="noConversion"/>
  </si>
  <si>
    <t xml:space="preserve">  事业单位离退休</t>
  </si>
  <si>
    <r>
      <t>2</t>
    </r>
    <r>
      <rPr>
        <sz val="12"/>
        <rFont val="宋体"/>
        <family val="3"/>
        <charset val="134"/>
      </rPr>
      <t>0808</t>
    </r>
    <phoneticPr fontId="2" type="noConversion"/>
  </si>
  <si>
    <t>抚恤</t>
  </si>
  <si>
    <t>2080801</t>
    <phoneticPr fontId="2" type="noConversion"/>
  </si>
  <si>
    <t xml:space="preserve">  死亡抚恤</t>
  </si>
  <si>
    <r>
      <t>2</t>
    </r>
    <r>
      <rPr>
        <sz val="12"/>
        <rFont val="宋体"/>
        <family val="3"/>
        <charset val="134"/>
      </rPr>
      <t>10</t>
    </r>
    <phoneticPr fontId="2" type="noConversion"/>
  </si>
  <si>
    <t>医疗卫生与计划生育支出</t>
  </si>
  <si>
    <r>
      <t>2</t>
    </r>
    <r>
      <rPr>
        <sz val="12"/>
        <rFont val="宋体"/>
        <family val="3"/>
        <charset val="134"/>
      </rPr>
      <t>1005</t>
    </r>
    <phoneticPr fontId="2" type="noConversion"/>
  </si>
  <si>
    <t>医疗保障</t>
  </si>
  <si>
    <t xml:space="preserve">  行政单位医疗</t>
  </si>
  <si>
    <t xml:space="preserve">  事业单位医疗</t>
  </si>
  <si>
    <r>
      <t>2</t>
    </r>
    <r>
      <rPr>
        <sz val="12"/>
        <rFont val="宋体"/>
        <family val="3"/>
        <charset val="134"/>
      </rPr>
      <t>100501</t>
    </r>
    <phoneticPr fontId="2" type="noConversion"/>
  </si>
  <si>
    <r>
      <t>2</t>
    </r>
    <r>
      <rPr>
        <sz val="12"/>
        <rFont val="宋体"/>
        <family val="3"/>
        <charset val="134"/>
      </rPr>
      <t>100502</t>
    </r>
    <phoneticPr fontId="2" type="noConversion"/>
  </si>
  <si>
    <t>计划生育事务</t>
  </si>
  <si>
    <r>
      <t>2</t>
    </r>
    <r>
      <rPr>
        <sz val="12"/>
        <rFont val="宋体"/>
        <family val="3"/>
        <charset val="134"/>
      </rPr>
      <t>1007</t>
    </r>
    <phoneticPr fontId="2" type="noConversion"/>
  </si>
  <si>
    <t xml:space="preserve">  计划生育服务</t>
  </si>
  <si>
    <r>
      <t>2</t>
    </r>
    <r>
      <rPr>
        <sz val="12"/>
        <rFont val="宋体"/>
        <family val="3"/>
        <charset val="134"/>
      </rPr>
      <t>100717</t>
    </r>
    <phoneticPr fontId="2" type="noConversion"/>
  </si>
  <si>
    <t>城乡社区支出</t>
  </si>
  <si>
    <r>
      <t>2</t>
    </r>
    <r>
      <rPr>
        <sz val="12"/>
        <rFont val="宋体"/>
        <family val="3"/>
        <charset val="134"/>
      </rPr>
      <t>12</t>
    </r>
    <phoneticPr fontId="2" type="noConversion"/>
  </si>
  <si>
    <t>国有土地使用权出让收入及对应专项债务收入安排得支出</t>
  </si>
  <si>
    <r>
      <t>2</t>
    </r>
    <r>
      <rPr>
        <sz val="12"/>
        <rFont val="宋体"/>
        <family val="3"/>
        <charset val="134"/>
      </rPr>
      <t>1208</t>
    </r>
    <phoneticPr fontId="2" type="noConversion"/>
  </si>
  <si>
    <t xml:space="preserve">  土地出让业务支出</t>
  </si>
  <si>
    <r>
      <t>2</t>
    </r>
    <r>
      <rPr>
        <sz val="12"/>
        <rFont val="宋体"/>
        <family val="3"/>
        <charset val="134"/>
      </rPr>
      <t>120806</t>
    </r>
    <phoneticPr fontId="2" type="noConversion"/>
  </si>
  <si>
    <t>国土海洋气象等支出</t>
  </si>
  <si>
    <r>
      <t>2</t>
    </r>
    <r>
      <rPr>
        <sz val="12"/>
        <rFont val="宋体"/>
        <family val="3"/>
        <charset val="134"/>
      </rPr>
      <t>20</t>
    </r>
    <phoneticPr fontId="2" type="noConversion"/>
  </si>
  <si>
    <r>
      <t>2</t>
    </r>
    <r>
      <rPr>
        <sz val="12"/>
        <rFont val="宋体"/>
        <family val="3"/>
        <charset val="134"/>
      </rPr>
      <t>2001</t>
    </r>
    <phoneticPr fontId="2" type="noConversion"/>
  </si>
  <si>
    <t>国土资源事务</t>
  </si>
  <si>
    <t xml:space="preserve">  行政运行</t>
  </si>
  <si>
    <r>
      <t>2</t>
    </r>
    <r>
      <rPr>
        <sz val="12"/>
        <rFont val="宋体"/>
        <family val="3"/>
        <charset val="134"/>
      </rPr>
      <t>200101</t>
    </r>
    <phoneticPr fontId="2" type="noConversion"/>
  </si>
  <si>
    <t xml:space="preserve">  一般行政管理事务</t>
  </si>
  <si>
    <r>
      <t>2</t>
    </r>
    <r>
      <rPr>
        <sz val="12"/>
        <rFont val="宋体"/>
        <family val="3"/>
        <charset val="134"/>
      </rPr>
      <t>200102</t>
    </r>
    <phoneticPr fontId="2" type="noConversion"/>
  </si>
  <si>
    <t xml:space="preserve">  土地资源利用与保护</t>
  </si>
  <si>
    <r>
      <t>2</t>
    </r>
    <r>
      <rPr>
        <sz val="12"/>
        <rFont val="宋体"/>
        <family val="3"/>
        <charset val="134"/>
      </rPr>
      <t>200106</t>
    </r>
    <phoneticPr fontId="2" type="noConversion"/>
  </si>
  <si>
    <t xml:space="preserve">  事业运行</t>
  </si>
  <si>
    <r>
      <t>2</t>
    </r>
    <r>
      <rPr>
        <sz val="12"/>
        <rFont val="宋体"/>
        <family val="3"/>
        <charset val="134"/>
      </rPr>
      <t>200150</t>
    </r>
    <phoneticPr fontId="2" type="noConversion"/>
  </si>
  <si>
    <t xml:space="preserve">  其他国土资源事务支出</t>
  </si>
  <si>
    <r>
      <t>2</t>
    </r>
    <r>
      <rPr>
        <sz val="12"/>
        <rFont val="宋体"/>
        <family val="3"/>
        <charset val="134"/>
      </rPr>
      <t>200199</t>
    </r>
    <phoneticPr fontId="2" type="noConversion"/>
  </si>
  <si>
    <t>住房保障支出</t>
  </si>
  <si>
    <r>
      <t>2</t>
    </r>
    <r>
      <rPr>
        <sz val="12"/>
        <rFont val="宋体"/>
        <family val="3"/>
        <charset val="134"/>
      </rPr>
      <t>21</t>
    </r>
    <phoneticPr fontId="2" type="noConversion"/>
  </si>
  <si>
    <r>
      <t>2</t>
    </r>
    <r>
      <rPr>
        <sz val="12"/>
        <rFont val="宋体"/>
        <family val="3"/>
        <charset val="134"/>
      </rPr>
      <t>2102</t>
    </r>
    <phoneticPr fontId="2" type="noConversion"/>
  </si>
  <si>
    <r>
      <t>2</t>
    </r>
    <r>
      <rPr>
        <sz val="12"/>
        <rFont val="宋体"/>
        <family val="3"/>
        <charset val="134"/>
      </rPr>
      <t>210201</t>
    </r>
    <phoneticPr fontId="2" type="noConversion"/>
  </si>
  <si>
    <t>住房改革支出</t>
  </si>
  <si>
    <t xml:space="preserve">  住房公积金</t>
  </si>
  <si>
    <r>
      <t>2</t>
    </r>
    <r>
      <rPr>
        <sz val="12"/>
        <rFont val="宋体"/>
        <family val="3"/>
        <charset val="134"/>
      </rPr>
      <t>0805</t>
    </r>
    <phoneticPr fontId="2" type="noConversion"/>
  </si>
  <si>
    <r>
      <t>2</t>
    </r>
    <r>
      <rPr>
        <sz val="12"/>
        <rFont val="宋体"/>
        <family val="3"/>
        <charset val="134"/>
      </rPr>
      <t>080501</t>
    </r>
    <phoneticPr fontId="2" type="noConversion"/>
  </si>
  <si>
    <t xml:space="preserve">  归口管理的行政单位离退休</t>
    <phoneticPr fontId="2" type="noConversion"/>
  </si>
  <si>
    <r>
      <t>2</t>
    </r>
    <r>
      <rPr>
        <sz val="12"/>
        <rFont val="宋体"/>
        <family val="3"/>
        <charset val="134"/>
      </rPr>
      <t>080502</t>
    </r>
    <phoneticPr fontId="2" type="noConversion"/>
  </si>
  <si>
    <r>
      <t>2</t>
    </r>
    <r>
      <rPr>
        <sz val="12"/>
        <rFont val="宋体"/>
        <family val="3"/>
        <charset val="134"/>
      </rPr>
      <t>0808</t>
    </r>
    <phoneticPr fontId="2" type="noConversion"/>
  </si>
  <si>
    <r>
      <t>2</t>
    </r>
    <r>
      <rPr>
        <sz val="12"/>
        <rFont val="宋体"/>
        <family val="3"/>
        <charset val="134"/>
      </rPr>
      <t>080801</t>
    </r>
    <phoneticPr fontId="2" type="noConversion"/>
  </si>
  <si>
    <t xml:space="preserve">  死亡抚恤</t>
    <phoneticPr fontId="2" type="noConversion"/>
  </si>
  <si>
    <r>
      <t>2</t>
    </r>
    <r>
      <rPr>
        <sz val="12"/>
        <rFont val="宋体"/>
        <family val="3"/>
        <charset val="134"/>
      </rPr>
      <t>10</t>
    </r>
    <phoneticPr fontId="2" type="noConversion"/>
  </si>
  <si>
    <r>
      <t>2</t>
    </r>
    <r>
      <rPr>
        <sz val="12"/>
        <rFont val="宋体"/>
        <family val="3"/>
        <charset val="134"/>
      </rPr>
      <t>1005</t>
    </r>
    <phoneticPr fontId="2" type="noConversion"/>
  </si>
  <si>
    <r>
      <t>2</t>
    </r>
    <r>
      <rPr>
        <sz val="12"/>
        <rFont val="宋体"/>
        <family val="3"/>
        <charset val="134"/>
      </rPr>
      <t>100501</t>
    </r>
    <phoneticPr fontId="2" type="noConversion"/>
  </si>
  <si>
    <t xml:space="preserve">  行政单位医疗</t>
    <phoneticPr fontId="2" type="noConversion"/>
  </si>
  <si>
    <r>
      <t>2</t>
    </r>
    <r>
      <rPr>
        <sz val="12"/>
        <rFont val="宋体"/>
        <family val="3"/>
        <charset val="134"/>
      </rPr>
      <t>100502</t>
    </r>
    <phoneticPr fontId="2" type="noConversion"/>
  </si>
  <si>
    <r>
      <t>2</t>
    </r>
    <r>
      <rPr>
        <sz val="12"/>
        <rFont val="宋体"/>
        <family val="3"/>
        <charset val="134"/>
      </rPr>
      <t>1007</t>
    </r>
    <phoneticPr fontId="2" type="noConversion"/>
  </si>
  <si>
    <r>
      <t>2</t>
    </r>
    <r>
      <rPr>
        <sz val="12"/>
        <rFont val="宋体"/>
        <family val="3"/>
        <charset val="134"/>
      </rPr>
      <t>100717</t>
    </r>
    <phoneticPr fontId="2" type="noConversion"/>
  </si>
  <si>
    <t xml:space="preserve">  计划生育服务</t>
    <phoneticPr fontId="2" type="noConversion"/>
  </si>
  <si>
    <r>
      <t>2</t>
    </r>
    <r>
      <rPr>
        <sz val="12"/>
        <rFont val="宋体"/>
        <family val="3"/>
        <charset val="134"/>
      </rPr>
      <t>12</t>
    </r>
    <phoneticPr fontId="2" type="noConversion"/>
  </si>
  <si>
    <r>
      <t>2</t>
    </r>
    <r>
      <rPr>
        <sz val="12"/>
        <rFont val="宋体"/>
        <family val="3"/>
        <charset val="134"/>
      </rPr>
      <t>1208</t>
    </r>
    <phoneticPr fontId="2" type="noConversion"/>
  </si>
  <si>
    <t>国有土地使用权出让收入及对应专项债务收入安排的支出</t>
  </si>
  <si>
    <r>
      <t>2</t>
    </r>
    <r>
      <rPr>
        <sz val="12"/>
        <rFont val="宋体"/>
        <family val="3"/>
        <charset val="134"/>
      </rPr>
      <t>120806</t>
    </r>
    <phoneticPr fontId="2" type="noConversion"/>
  </si>
  <si>
    <r>
      <t>2</t>
    </r>
    <r>
      <rPr>
        <sz val="12"/>
        <rFont val="宋体"/>
        <family val="3"/>
        <charset val="134"/>
      </rPr>
      <t>20</t>
    </r>
    <phoneticPr fontId="2" type="noConversion"/>
  </si>
  <si>
    <r>
      <t>2</t>
    </r>
    <r>
      <rPr>
        <sz val="12"/>
        <rFont val="宋体"/>
        <family val="3"/>
        <charset val="134"/>
      </rPr>
      <t>2001</t>
    </r>
    <phoneticPr fontId="2" type="noConversion"/>
  </si>
  <si>
    <r>
      <t>2</t>
    </r>
    <r>
      <rPr>
        <sz val="12"/>
        <rFont val="宋体"/>
        <family val="3"/>
        <charset val="134"/>
      </rPr>
      <t>200101</t>
    </r>
    <phoneticPr fontId="2" type="noConversion"/>
  </si>
  <si>
    <r>
      <t>2</t>
    </r>
    <r>
      <rPr>
        <sz val="12"/>
        <rFont val="宋体"/>
        <family val="3"/>
        <charset val="134"/>
      </rPr>
      <t>200102</t>
    </r>
    <phoneticPr fontId="2" type="noConversion"/>
  </si>
  <si>
    <r>
      <t>2</t>
    </r>
    <r>
      <rPr>
        <sz val="12"/>
        <rFont val="宋体"/>
        <family val="3"/>
        <charset val="134"/>
      </rPr>
      <t>200106</t>
    </r>
    <phoneticPr fontId="2" type="noConversion"/>
  </si>
  <si>
    <r>
      <t>2</t>
    </r>
    <r>
      <rPr>
        <sz val="12"/>
        <rFont val="宋体"/>
        <family val="3"/>
        <charset val="134"/>
      </rPr>
      <t>200150</t>
    </r>
    <phoneticPr fontId="2" type="noConversion"/>
  </si>
  <si>
    <r>
      <t>2</t>
    </r>
    <r>
      <rPr>
        <sz val="12"/>
        <rFont val="宋体"/>
        <family val="3"/>
        <charset val="134"/>
      </rPr>
      <t>200199</t>
    </r>
    <phoneticPr fontId="2" type="noConversion"/>
  </si>
  <si>
    <r>
      <t>2</t>
    </r>
    <r>
      <rPr>
        <sz val="12"/>
        <rFont val="宋体"/>
        <family val="3"/>
        <charset val="134"/>
      </rPr>
      <t>21</t>
    </r>
    <phoneticPr fontId="2" type="noConversion"/>
  </si>
  <si>
    <r>
      <t>2</t>
    </r>
    <r>
      <rPr>
        <sz val="12"/>
        <rFont val="宋体"/>
        <family val="3"/>
        <charset val="134"/>
      </rPr>
      <t>2102</t>
    </r>
    <phoneticPr fontId="2" type="noConversion"/>
  </si>
  <si>
    <r>
      <t>2</t>
    </r>
    <r>
      <rPr>
        <sz val="12"/>
        <rFont val="宋体"/>
        <family val="3"/>
        <charset val="134"/>
      </rPr>
      <t>210201</t>
    </r>
    <phoneticPr fontId="2" type="noConversion"/>
  </si>
  <si>
    <t>七、社会保障和就业支出</t>
    <phoneticPr fontId="2" type="noConversion"/>
  </si>
  <si>
    <t>……</t>
  </si>
  <si>
    <t>28</t>
  </si>
  <si>
    <t xml:space="preserve">  归口管理的行政单位离退休</t>
    <phoneticPr fontId="32" type="noConversion"/>
  </si>
  <si>
    <t>抚恤</t>
    <phoneticPr fontId="32" type="noConversion"/>
  </si>
  <si>
    <t xml:space="preserve">  死亡抚恤</t>
    <phoneticPr fontId="32" type="noConversion"/>
  </si>
  <si>
    <t>医疗卫生与计划生育支出</t>
    <phoneticPr fontId="32" type="noConversion"/>
  </si>
  <si>
    <t>医疗保障</t>
    <phoneticPr fontId="32" type="noConversion"/>
  </si>
  <si>
    <t xml:space="preserve">  行政单位医疗</t>
    <phoneticPr fontId="32" type="noConversion"/>
  </si>
  <si>
    <t>计划生育事务</t>
    <phoneticPr fontId="32" type="noConversion"/>
  </si>
  <si>
    <t xml:space="preserve">  计划生育服务</t>
    <phoneticPr fontId="32" type="noConversion"/>
  </si>
  <si>
    <t>国土资源事务</t>
    <phoneticPr fontId="32" type="noConversion"/>
  </si>
  <si>
    <t xml:space="preserve">  行政运行</t>
    <phoneticPr fontId="32" type="noConversion"/>
  </si>
  <si>
    <t xml:space="preserve">  一般行政管理事务</t>
    <phoneticPr fontId="32" type="noConversion"/>
  </si>
  <si>
    <t xml:space="preserve">  土地资源利用与保护</t>
    <phoneticPr fontId="32" type="noConversion"/>
  </si>
  <si>
    <t xml:space="preserve">  其他国土资源事务支出</t>
    <phoneticPr fontId="32" type="noConversion"/>
  </si>
  <si>
    <t>住房改革支出</t>
    <phoneticPr fontId="32" type="noConversion"/>
  </si>
  <si>
    <t xml:space="preserve">  住房公积金</t>
    <phoneticPr fontId="32" type="noConversion"/>
  </si>
  <si>
    <t>社会保障和就业支出</t>
    <phoneticPr fontId="32" type="noConversion"/>
  </si>
  <si>
    <t>行政事业单位离退休</t>
    <phoneticPr fontId="32" type="noConversion"/>
  </si>
  <si>
    <t>国土海洋气象等支出</t>
    <phoneticPr fontId="32" type="noConversion"/>
  </si>
  <si>
    <t>住房保障支出</t>
    <phoneticPr fontId="32" type="noConversion"/>
  </si>
  <si>
    <t xml:space="preserve">  绩效工资</t>
  </si>
  <si>
    <t xml:space="preserve">  机关事业单位基本养老保险缴费</t>
  </si>
  <si>
    <t xml:space="preserve">  咨询费</t>
  </si>
  <si>
    <t xml:space="preserve">  水费</t>
  </si>
  <si>
    <t xml:space="preserve">  电费</t>
  </si>
  <si>
    <t xml:space="preserve">  邮电费</t>
    <phoneticPr fontId="32" type="noConversion"/>
  </si>
  <si>
    <t xml:space="preserve">  物业管理费</t>
    <phoneticPr fontId="32" type="noConversion"/>
  </si>
  <si>
    <t xml:space="preserve">  差旅费</t>
    <phoneticPr fontId="32" type="noConversion"/>
  </si>
  <si>
    <t xml:space="preserve">  维修（护）费</t>
    <phoneticPr fontId="32" type="noConversion"/>
  </si>
  <si>
    <t xml:space="preserve">  会议费</t>
    <phoneticPr fontId="32" type="noConversion"/>
  </si>
  <si>
    <t xml:space="preserve">  培训费</t>
    <phoneticPr fontId="32" type="noConversion"/>
  </si>
  <si>
    <t xml:space="preserve">  公务接待费</t>
    <phoneticPr fontId="32" type="noConversion"/>
  </si>
  <si>
    <t xml:space="preserve">  劳务费</t>
  </si>
  <si>
    <t xml:space="preserve">  工会经费</t>
    <phoneticPr fontId="32" type="noConversion"/>
  </si>
  <si>
    <t xml:space="preserve">  公务用车运行维护费</t>
    <phoneticPr fontId="32" type="noConversion"/>
  </si>
  <si>
    <t xml:space="preserve">  其他交通费用</t>
    <phoneticPr fontId="32" type="noConversion"/>
  </si>
  <si>
    <t xml:space="preserve">  其他商品和服务支出</t>
    <phoneticPr fontId="32" type="noConversion"/>
  </si>
  <si>
    <t xml:space="preserve">  退休费</t>
    <phoneticPr fontId="32" type="noConversion"/>
  </si>
  <si>
    <t xml:space="preserve">  抚恤费</t>
    <phoneticPr fontId="32" type="noConversion"/>
  </si>
  <si>
    <t xml:space="preserve">  救济费</t>
    <phoneticPr fontId="32" type="noConversion"/>
  </si>
  <si>
    <t xml:space="preserve">  奖励金</t>
    <phoneticPr fontId="32" type="noConversion"/>
  </si>
  <si>
    <t xml:space="preserve">  购房补贴</t>
    <phoneticPr fontId="32" type="noConversion"/>
  </si>
  <si>
    <t>工资福利支出</t>
    <phoneticPr fontId="32" type="noConversion"/>
  </si>
  <si>
    <t xml:space="preserve">  基本工资</t>
    <phoneticPr fontId="32" type="noConversion"/>
  </si>
  <si>
    <t xml:space="preserve">  津贴补贴</t>
    <phoneticPr fontId="32" type="noConversion"/>
  </si>
  <si>
    <t xml:space="preserve">  奖金</t>
    <phoneticPr fontId="32" type="noConversion"/>
  </si>
  <si>
    <t xml:space="preserve">  其他社会保障缴费</t>
    <phoneticPr fontId="32" type="noConversion"/>
  </si>
  <si>
    <t>商品和服务支出</t>
    <phoneticPr fontId="32" type="noConversion"/>
  </si>
  <si>
    <t xml:space="preserve">  办公费</t>
    <phoneticPr fontId="32" type="noConversion"/>
  </si>
  <si>
    <t xml:space="preserve">  印刷费</t>
    <phoneticPr fontId="32" type="noConversion"/>
  </si>
  <si>
    <t xml:space="preserve">  手续费</t>
    <phoneticPr fontId="32" type="noConversion"/>
  </si>
  <si>
    <t>对个人和家庭的补助</t>
    <phoneticPr fontId="32" type="noConversion"/>
  </si>
  <si>
    <t xml:space="preserve">  其他对个人和家庭的补助支出</t>
    <phoneticPr fontId="32" type="noConversion"/>
  </si>
  <si>
    <t>城乡社区支出</t>
    <phoneticPr fontId="32" type="noConversion"/>
  </si>
  <si>
    <t>国有土地使用权出让收入及对应专项债务收入安排得支出</t>
    <phoneticPr fontId="32" type="noConversion"/>
  </si>
  <si>
    <t xml:space="preserve">  土地出让业务支出</t>
    <phoneticPr fontId="32" type="noConversion"/>
  </si>
  <si>
    <t>2016年度预算数</t>
    <phoneticPr fontId="2" type="noConversion"/>
  </si>
  <si>
    <t>2016年度决算数</t>
    <phoneticPr fontId="2" type="noConversion"/>
  </si>
  <si>
    <t>部门：鹤山市国土资源局</t>
    <phoneticPr fontId="2" type="noConversion"/>
  </si>
</sst>
</file>

<file path=xl/styles.xml><?xml version="1.0" encoding="utf-8"?>
<styleSheet xmlns="http://schemas.openxmlformats.org/spreadsheetml/2006/main">
  <numFmts count="4">
    <numFmt numFmtId="43" formatCode="_ * #,##0.00_ ;_ * \-#,##0.00_ ;_ * &quot;-&quot;??_ ;_ @_ "/>
    <numFmt numFmtId="176" formatCode="0.00_ "/>
    <numFmt numFmtId="177" formatCode="0_ "/>
    <numFmt numFmtId="178" formatCode="0.00_);[Red]\(0.00\)"/>
  </numFmts>
  <fonts count="33">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黑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2"/>
      <name val="宋体"/>
      <family val="3"/>
      <charset val="134"/>
    </font>
    <font>
      <sz val="10"/>
      <name val="宋体"/>
      <family val="3"/>
      <charset val="134"/>
    </font>
    <font>
      <sz val="10"/>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1"/>
      <color theme="1"/>
      <name val="宋体"/>
      <family val="3"/>
      <charset val="134"/>
      <scheme val="minor"/>
    </font>
    <font>
      <sz val="12"/>
      <color rgb="FFFF0000"/>
      <name val="宋体"/>
      <family val="3"/>
      <charset val="134"/>
    </font>
    <font>
      <sz val="12"/>
      <name val="宋体"/>
      <family val="3"/>
      <charset val="134"/>
    </font>
    <font>
      <sz val="11"/>
      <name val="宋体"/>
      <family val="3"/>
      <charset val="134"/>
    </font>
    <font>
      <sz val="10"/>
      <name val="宋体"/>
      <family val="3"/>
      <charset val="134"/>
    </font>
    <font>
      <sz val="9"/>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21">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7"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43" fontId="1" fillId="0" borderId="0" applyFont="0" applyFill="0" applyBorder="0" applyAlignment="0" applyProtection="0">
      <alignment vertical="center"/>
    </xf>
  </cellStyleXfs>
  <cellXfs count="313">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3" xfId="14" applyFont="1" applyBorder="1" applyAlignment="1">
      <alignment horizontal="center" vertical="center" wrapText="1"/>
    </xf>
    <xf numFmtId="0" fontId="1" fillId="0" borderId="1" xfId="14" applyFont="1" applyBorder="1" applyAlignment="1">
      <alignment vertical="center" wrapText="1"/>
    </xf>
    <xf numFmtId="0" fontId="1" fillId="0" borderId="0" xfId="14" applyFont="1" applyAlignment="1">
      <alignment vertical="center" wrapText="1"/>
    </xf>
    <xf numFmtId="0" fontId="1" fillId="0" borderId="2" xfId="14" applyFont="1" applyBorder="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0" fontId="1" fillId="0" borderId="1" xfId="14" applyFont="1" applyFill="1" applyBorder="1" applyAlignment="1">
      <alignment vertical="center" wrapText="1"/>
    </xf>
    <xf numFmtId="0" fontId="1" fillId="0" borderId="3" xfId="14" applyFont="1" applyFill="1" applyBorder="1" applyAlignment="1">
      <alignment vertical="center" wrapText="1"/>
    </xf>
    <xf numFmtId="0" fontId="1" fillId="0" borderId="2" xfId="14" applyFont="1" applyFill="1" applyBorder="1" applyAlignment="1">
      <alignment vertical="center" wrapText="1"/>
    </xf>
    <xf numFmtId="0" fontId="1" fillId="0" borderId="5"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4" fillId="0" borderId="0" xfId="13" applyFont="1" applyAlignment="1">
      <alignment horizontal="left" vertical="center"/>
    </xf>
    <xf numFmtId="49" fontId="0" fillId="4" borderId="3" xfId="0" applyNumberFormat="1" applyFill="1" applyBorder="1" applyAlignment="1">
      <alignment horizontal="center" vertical="center"/>
    </xf>
    <xf numFmtId="0" fontId="1" fillId="0" borderId="6" xfId="14" applyFont="1" applyBorder="1" applyAlignment="1">
      <alignment horizontal="center" vertical="center" wrapText="1"/>
    </xf>
    <xf numFmtId="0" fontId="1" fillId="0" borderId="6" xfId="14" applyFont="1" applyFill="1" applyBorder="1" applyAlignment="1">
      <alignment vertical="center" wrapText="1"/>
    </xf>
    <xf numFmtId="0" fontId="1" fillId="0" borderId="7" xfId="14" applyFont="1" applyFill="1" applyBorder="1" applyAlignment="1">
      <alignment vertical="center" wrapText="1"/>
    </xf>
    <xf numFmtId="176" fontId="18" fillId="4" borderId="1" xfId="13" quotePrefix="1" applyNumberFormat="1" applyFont="1" applyFill="1" applyBorder="1" applyAlignment="1">
      <alignment horizontal="center" vertical="center"/>
    </xf>
    <xf numFmtId="176" fontId="18" fillId="0" borderId="8" xfId="13" quotePrefix="1" applyNumberFormat="1" applyFont="1" applyFill="1" applyBorder="1" applyAlignment="1">
      <alignment horizontal="left" vertical="center"/>
    </xf>
    <xf numFmtId="176" fontId="18" fillId="0" borderId="1" xfId="13" applyNumberFormat="1" applyFont="1" applyFill="1" applyBorder="1" applyAlignment="1">
      <alignment horizontal="right" vertical="center"/>
    </xf>
    <xf numFmtId="176" fontId="18" fillId="4" borderId="8" xfId="13" applyNumberFormat="1" applyFont="1" applyFill="1" applyBorder="1" applyAlignment="1">
      <alignment horizontal="left" vertical="center"/>
    </xf>
    <xf numFmtId="176" fontId="18" fillId="4" borderId="8" xfId="13" quotePrefix="1" applyNumberFormat="1" applyFont="1" applyFill="1" applyBorder="1" applyAlignment="1">
      <alignment horizontal="left" vertical="center"/>
    </xf>
    <xf numFmtId="176" fontId="18" fillId="0" borderId="8" xfId="13" applyNumberFormat="1" applyFont="1" applyFill="1" applyBorder="1" applyAlignment="1">
      <alignment horizontal="left" vertical="center"/>
    </xf>
    <xf numFmtId="176" fontId="18" fillId="0" borderId="1" xfId="13" applyNumberFormat="1" applyFont="1" applyFill="1" applyBorder="1" applyAlignment="1">
      <alignment horizontal="left" vertical="center"/>
    </xf>
    <xf numFmtId="176" fontId="18" fillId="0" borderId="6" xfId="13" quotePrefix="1" applyNumberFormat="1" applyFont="1" applyFill="1" applyBorder="1" applyAlignment="1">
      <alignment horizontal="left" vertical="center"/>
    </xf>
    <xf numFmtId="176" fontId="18" fillId="0" borderId="9" xfId="13" applyNumberFormat="1" applyFont="1" applyFill="1" applyBorder="1" applyAlignment="1">
      <alignment horizontal="center" vertical="center"/>
    </xf>
    <xf numFmtId="176" fontId="19" fillId="0" borderId="8" xfId="13" quotePrefix="1" applyNumberFormat="1" applyFont="1" applyFill="1" applyBorder="1" applyAlignment="1">
      <alignment horizontal="center" vertical="center"/>
    </xf>
    <xf numFmtId="176" fontId="19" fillId="0" borderId="6" xfId="13" quotePrefix="1" applyNumberFormat="1" applyFont="1" applyFill="1" applyBorder="1" applyAlignment="1">
      <alignment horizontal="center" vertical="center"/>
    </xf>
    <xf numFmtId="176" fontId="18" fillId="0" borderId="6" xfId="13" applyNumberFormat="1" applyFont="1" applyFill="1" applyBorder="1" applyAlignment="1">
      <alignment horizontal="left" vertical="center"/>
    </xf>
    <xf numFmtId="176" fontId="18" fillId="0" borderId="9" xfId="13" quotePrefix="1" applyNumberFormat="1" applyFont="1" applyFill="1" applyBorder="1" applyAlignment="1">
      <alignment vertical="center"/>
    </xf>
    <xf numFmtId="176" fontId="18" fillId="0" borderId="10" xfId="13" applyNumberFormat="1" applyFont="1" applyFill="1" applyBorder="1" applyAlignment="1">
      <alignment horizontal="left" vertical="center"/>
    </xf>
    <xf numFmtId="176" fontId="18" fillId="0" borderId="11" xfId="13" applyNumberFormat="1" applyFont="1" applyFill="1" applyBorder="1" applyAlignment="1">
      <alignment horizontal="right" vertical="center"/>
    </xf>
    <xf numFmtId="176" fontId="18" fillId="0" borderId="12" xfId="13" applyNumberFormat="1" applyFont="1" applyFill="1" applyBorder="1" applyAlignment="1">
      <alignment horizontal="left" vertical="center"/>
    </xf>
    <xf numFmtId="176" fontId="18" fillId="0" borderId="13" xfId="13" quotePrefix="1" applyNumberFormat="1" applyFont="1" applyFill="1" applyBorder="1" applyAlignment="1">
      <alignment vertical="center"/>
    </xf>
    <xf numFmtId="176" fontId="19" fillId="4" borderId="14" xfId="13" quotePrefix="1" applyNumberFormat="1" applyFont="1" applyFill="1" applyBorder="1" applyAlignment="1">
      <alignment horizontal="center" vertical="center"/>
    </xf>
    <xf numFmtId="176" fontId="20" fillId="4" borderId="8" xfId="13" quotePrefix="1" applyNumberFormat="1" applyFont="1" applyFill="1" applyBorder="1" applyAlignment="1">
      <alignment horizontal="center" vertical="center"/>
    </xf>
    <xf numFmtId="176" fontId="20" fillId="4" borderId="1" xfId="13" quotePrefix="1" applyNumberFormat="1" applyFont="1" applyFill="1" applyBorder="1" applyAlignment="1">
      <alignment horizontal="center" vertical="center"/>
    </xf>
    <xf numFmtId="176" fontId="20" fillId="4" borderId="1" xfId="13" applyNumberFormat="1" applyFont="1" applyFill="1" applyBorder="1" applyAlignment="1">
      <alignment horizontal="center" vertical="center"/>
    </xf>
    <xf numFmtId="176" fontId="20" fillId="4" borderId="3" xfId="13" applyNumberFormat="1" applyFont="1" applyFill="1" applyBorder="1" applyAlignment="1">
      <alignment horizontal="center" vertical="center"/>
    </xf>
    <xf numFmtId="176" fontId="20" fillId="4" borderId="3" xfId="13" quotePrefix="1" applyNumberFormat="1" applyFont="1" applyFill="1" applyBorder="1" applyAlignment="1">
      <alignment horizontal="center" vertical="center"/>
    </xf>
    <xf numFmtId="176" fontId="21" fillId="4" borderId="1" xfId="13" quotePrefix="1" applyNumberFormat="1" applyFont="1" applyFill="1" applyBorder="1" applyAlignment="1">
      <alignment horizontal="center" vertical="center"/>
    </xf>
    <xf numFmtId="176" fontId="18" fillId="0" borderId="8" xfId="13" applyNumberFormat="1" applyFont="1" applyFill="1" applyBorder="1" applyAlignment="1">
      <alignment horizontal="center" vertical="center"/>
    </xf>
    <xf numFmtId="176" fontId="18" fillId="0" borderId="10" xfId="13" applyNumberFormat="1" applyFont="1" applyFill="1" applyBorder="1" applyAlignment="1">
      <alignment horizontal="center" vertical="center"/>
    </xf>
    <xf numFmtId="176" fontId="18"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49" fontId="20" fillId="4" borderId="1" xfId="13" quotePrefix="1" applyNumberFormat="1" applyFont="1" applyFill="1" applyBorder="1" applyAlignment="1">
      <alignment horizontal="center" vertical="center"/>
    </xf>
    <xf numFmtId="49" fontId="20" fillId="4" borderId="3" xfId="13" quotePrefix="1" applyNumberFormat="1" applyFont="1" applyFill="1" applyBorder="1" applyAlignment="1">
      <alignment horizontal="center" vertical="center"/>
    </xf>
    <xf numFmtId="0" fontId="23"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3" xfId="13" applyNumberFormat="1" applyFont="1" applyFill="1" applyBorder="1" applyAlignment="1">
      <alignment horizontal="center" vertical="center" wrapText="1"/>
    </xf>
    <xf numFmtId="176" fontId="1" fillId="0" borderId="1" xfId="13" applyNumberFormat="1" applyFont="1" applyFill="1" applyBorder="1" applyAlignment="1">
      <alignment horizontal="left" vertical="center"/>
    </xf>
    <xf numFmtId="176" fontId="0" fillId="4" borderId="1" xfId="0" applyNumberFormat="1" applyFill="1" applyBorder="1" applyAlignment="1">
      <alignment horizontal="left" vertical="center"/>
    </xf>
    <xf numFmtId="176" fontId="0" fillId="4" borderId="2" xfId="0" applyNumberFormat="1" applyFill="1" applyBorder="1" applyAlignment="1">
      <alignment horizontal="left" vertical="center"/>
    </xf>
    <xf numFmtId="43" fontId="18" fillId="0" borderId="1" xfId="20" applyFont="1" applyFill="1" applyBorder="1" applyAlignment="1">
      <alignment horizontal="right" vertical="center"/>
    </xf>
    <xf numFmtId="43" fontId="18" fillId="0" borderId="11" xfId="20" applyFont="1" applyFill="1" applyBorder="1" applyAlignment="1">
      <alignment horizontal="right" vertical="center"/>
    </xf>
    <xf numFmtId="43" fontId="18" fillId="0" borderId="3" xfId="20" applyFont="1" applyFill="1" applyBorder="1" applyAlignment="1">
      <alignment horizontal="right" vertical="center"/>
    </xf>
    <xf numFmtId="43" fontId="18" fillId="0" borderId="9" xfId="20" quotePrefix="1" applyFont="1" applyFill="1" applyBorder="1" applyAlignment="1">
      <alignment vertical="center"/>
    </xf>
    <xf numFmtId="43" fontId="18" fillId="0" borderId="13" xfId="20" quotePrefix="1" applyFont="1" applyFill="1" applyBorder="1" applyAlignment="1">
      <alignment vertical="center"/>
    </xf>
    <xf numFmtId="49" fontId="0" fillId="4" borderId="0" xfId="0" applyNumberFormat="1" applyFill="1" applyAlignment="1">
      <alignment horizontal="right" vertical="center"/>
    </xf>
    <xf numFmtId="49" fontId="5" fillId="4" borderId="0" xfId="13" applyNumberFormat="1" applyFont="1" applyFill="1" applyAlignment="1">
      <alignment horizontal="left" vertical="center"/>
    </xf>
    <xf numFmtId="49" fontId="0" fillId="0" borderId="0" xfId="0" applyNumberFormat="1" applyAlignment="1">
      <alignment vertical="center"/>
    </xf>
    <xf numFmtId="176" fontId="0" fillId="4" borderId="11" xfId="0" applyNumberFormat="1" applyFill="1" applyBorder="1" applyAlignment="1">
      <alignment horizontal="left" vertical="center"/>
    </xf>
    <xf numFmtId="176" fontId="0" fillId="0" borderId="11" xfId="0" applyNumberFormat="1" applyFill="1" applyBorder="1" applyAlignment="1">
      <alignment horizontal="right" vertical="center"/>
    </xf>
    <xf numFmtId="176" fontId="29" fillId="0" borderId="1" xfId="0" applyNumberFormat="1" applyFont="1" applyFill="1" applyBorder="1" applyAlignment="1">
      <alignment horizontal="right" vertical="center"/>
    </xf>
    <xf numFmtId="49" fontId="3" fillId="0" borderId="0" xfId="0" applyNumberFormat="1" applyFont="1" applyAlignment="1">
      <alignment horizontal="left" vertical="center"/>
    </xf>
    <xf numFmtId="49" fontId="3" fillId="0" borderId="0" xfId="0" applyNumberFormat="1" applyFont="1" applyAlignment="1">
      <alignment horizontal="right" vertical="center"/>
    </xf>
    <xf numFmtId="176" fontId="29" fillId="4" borderId="1" xfId="0" applyNumberFormat="1" applyFont="1" applyFill="1" applyBorder="1" applyAlignment="1">
      <alignment horizontal="left" vertical="center"/>
    </xf>
    <xf numFmtId="176" fontId="29" fillId="4" borderId="11" xfId="0" applyNumberFormat="1" applyFont="1" applyFill="1" applyBorder="1" applyAlignment="1">
      <alignment horizontal="left" vertical="center"/>
    </xf>
    <xf numFmtId="176" fontId="0" fillId="4" borderId="11" xfId="0" applyNumberFormat="1" applyFill="1" applyBorder="1" applyAlignment="1">
      <alignment horizontal="left" vertical="center" wrapText="1"/>
    </xf>
    <xf numFmtId="43" fontId="0" fillId="0" borderId="1" xfId="20" applyFont="1" applyFill="1" applyBorder="1" applyAlignment="1">
      <alignment horizontal="right" vertical="center"/>
    </xf>
    <xf numFmtId="43" fontId="29" fillId="0" borderId="11" xfId="20" applyFont="1" applyFill="1" applyBorder="1" applyAlignment="1">
      <alignment horizontal="right" vertical="center"/>
    </xf>
    <xf numFmtId="43" fontId="0" fillId="0" borderId="11" xfId="20" applyFont="1" applyFill="1" applyBorder="1" applyAlignment="1">
      <alignment horizontal="right" vertical="center"/>
    </xf>
    <xf numFmtId="43" fontId="0" fillId="0" borderId="2" xfId="20" applyFont="1" applyFill="1" applyBorder="1" applyAlignment="1">
      <alignment horizontal="right" vertical="center"/>
    </xf>
    <xf numFmtId="43" fontId="0" fillId="0" borderId="3" xfId="20" applyFont="1" applyFill="1" applyBorder="1" applyAlignment="1">
      <alignment horizontal="right" vertical="center"/>
    </xf>
    <xf numFmtId="43" fontId="0" fillId="0" borderId="41" xfId="20" applyFont="1" applyFill="1" applyBorder="1" applyAlignment="1">
      <alignment horizontal="right" vertical="center"/>
    </xf>
    <xf numFmtId="43" fontId="0" fillId="0" borderId="5" xfId="20" applyFont="1" applyFill="1" applyBorder="1" applyAlignment="1">
      <alignment horizontal="right" vertical="center"/>
    </xf>
    <xf numFmtId="0" fontId="1" fillId="0" borderId="0" xfId="13" applyNumberFormat="1" applyAlignment="1">
      <alignment horizontal="right" vertical="center"/>
    </xf>
    <xf numFmtId="0" fontId="1" fillId="4" borderId="0" xfId="13" applyNumberFormat="1" applyFill="1" applyAlignment="1">
      <alignment horizontal="right" vertical="center"/>
    </xf>
    <xf numFmtId="0" fontId="21" fillId="4" borderId="1" xfId="13" quotePrefix="1" applyNumberFormat="1" applyFont="1" applyFill="1" applyBorder="1" applyAlignment="1">
      <alignment horizontal="center" vertical="center"/>
    </xf>
    <xf numFmtId="0" fontId="20" fillId="4" borderId="1" xfId="13" applyNumberFormat="1" applyFont="1" applyFill="1" applyBorder="1" applyAlignment="1">
      <alignment horizontal="center" vertical="center"/>
    </xf>
    <xf numFmtId="0" fontId="31" fillId="0" borderId="1" xfId="14" applyFont="1" applyBorder="1" applyAlignment="1">
      <alignment vertical="center" wrapText="1"/>
    </xf>
    <xf numFmtId="0" fontId="31" fillId="0" borderId="1" xfId="14" applyFont="1" applyFill="1" applyBorder="1" applyAlignment="1">
      <alignment vertical="center" wrapText="1"/>
    </xf>
    <xf numFmtId="178" fontId="1" fillId="0" borderId="11" xfId="14" applyNumberFormat="1" applyFont="1" applyFill="1" applyBorder="1" applyAlignment="1">
      <alignment vertical="center" wrapText="1"/>
    </xf>
    <xf numFmtId="43" fontId="29" fillId="0" borderId="1" xfId="20" applyFont="1" applyFill="1" applyBorder="1" applyAlignment="1">
      <alignment vertical="center" wrapText="1"/>
    </xf>
    <xf numFmtId="43" fontId="29" fillId="0" borderId="3" xfId="20" applyFont="1" applyFill="1" applyBorder="1" applyAlignment="1">
      <alignment vertical="center" wrapText="1"/>
    </xf>
    <xf numFmtId="43" fontId="1" fillId="0" borderId="3" xfId="20" applyFont="1" applyFill="1" applyBorder="1" applyAlignment="1">
      <alignment vertical="center" wrapText="1"/>
    </xf>
    <xf numFmtId="43" fontId="1" fillId="0" borderId="41" xfId="20" applyFont="1" applyFill="1" applyBorder="1" applyAlignment="1">
      <alignment vertical="center" wrapText="1"/>
    </xf>
    <xf numFmtId="43" fontId="1" fillId="0" borderId="5" xfId="20" applyFont="1" applyFill="1" applyBorder="1" applyAlignment="1">
      <alignment vertical="center" wrapText="1"/>
    </xf>
    <xf numFmtId="43" fontId="29" fillId="0" borderId="1" xfId="20" applyFont="1" applyFill="1" applyBorder="1" applyAlignment="1">
      <alignment horizontal="center" vertical="center" wrapText="1"/>
    </xf>
    <xf numFmtId="43" fontId="29" fillId="0" borderId="6" xfId="20" applyFont="1" applyFill="1" applyBorder="1" applyAlignment="1">
      <alignment vertical="center" wrapText="1"/>
    </xf>
    <xf numFmtId="43" fontId="29" fillId="0" borderId="9" xfId="20" applyFont="1" applyFill="1" applyBorder="1" applyAlignment="1">
      <alignment vertical="center" wrapText="1"/>
    </xf>
    <xf numFmtId="0" fontId="1" fillId="0" borderId="1" xfId="14" applyFont="1" applyBorder="1" applyAlignment="1">
      <alignment horizontal="center" vertical="center" wrapText="1"/>
    </xf>
    <xf numFmtId="176" fontId="18" fillId="4" borderId="2" xfId="13" quotePrefix="1" applyNumberFormat="1" applyFont="1" applyFill="1" applyBorder="1" applyAlignment="1">
      <alignment horizontal="center" vertical="center"/>
    </xf>
    <xf numFmtId="176" fontId="18" fillId="0" borderId="3" xfId="13" quotePrefix="1" applyNumberFormat="1" applyFont="1" applyFill="1" applyBorder="1" applyAlignment="1">
      <alignment vertical="center"/>
    </xf>
    <xf numFmtId="176" fontId="18" fillId="0" borderId="5" xfId="13" quotePrefix="1" applyNumberFormat="1" applyFont="1" applyFill="1" applyBorder="1" applyAlignment="1">
      <alignment vertical="center"/>
    </xf>
    <xf numFmtId="178" fontId="1" fillId="0" borderId="3" xfId="14" applyNumberFormat="1" applyFont="1" applyFill="1" applyBorder="1" applyAlignment="1">
      <alignment horizontal="right" vertical="center" wrapText="1"/>
    </xf>
    <xf numFmtId="0" fontId="31" fillId="0" borderId="2" xfId="14" applyFont="1" applyBorder="1" applyAlignment="1">
      <alignment vertical="center" wrapText="1"/>
    </xf>
    <xf numFmtId="43" fontId="29" fillId="0" borderId="2" xfId="20" applyFont="1" applyFill="1" applyBorder="1" applyAlignment="1">
      <alignment vertical="center" wrapText="1"/>
    </xf>
    <xf numFmtId="43" fontId="29" fillId="0" borderId="5" xfId="20" applyFont="1" applyFill="1" applyBorder="1" applyAlignment="1">
      <alignment vertical="center" wrapText="1"/>
    </xf>
    <xf numFmtId="0" fontId="17" fillId="0" borderId="0" xfId="13" applyFont="1" applyFill="1" applyAlignment="1">
      <alignment horizontal="center" vertical="center"/>
    </xf>
    <xf numFmtId="176" fontId="20" fillId="4" borderId="20" xfId="13" quotePrefix="1" applyNumberFormat="1" applyFont="1" applyFill="1" applyBorder="1" applyAlignment="1">
      <alignment horizontal="center" vertical="center"/>
    </xf>
    <xf numFmtId="176" fontId="20" fillId="4" borderId="21" xfId="13" quotePrefix="1" applyNumberFormat="1" applyFont="1" applyFill="1" applyBorder="1" applyAlignment="1">
      <alignment horizontal="center" vertical="center"/>
    </xf>
    <xf numFmtId="176" fontId="20" fillId="4" borderId="22" xfId="13" quotePrefix="1" applyNumberFormat="1" applyFont="1" applyFill="1" applyBorder="1" applyAlignment="1">
      <alignment horizontal="center" vertical="center"/>
    </xf>
    <xf numFmtId="0" fontId="3" fillId="0" borderId="23" xfId="13" applyFont="1" applyBorder="1" applyAlignment="1">
      <alignment horizontal="left" vertical="center" wrapText="1"/>
    </xf>
    <xf numFmtId="0" fontId="3" fillId="0" borderId="23" xfId="13" applyFont="1" applyBorder="1" applyAlignment="1">
      <alignment horizontal="left" vertical="center"/>
    </xf>
    <xf numFmtId="0" fontId="0" fillId="0" borderId="23" xfId="0" applyBorder="1" applyAlignment="1">
      <alignment horizontal="left" vertical="center" wrapText="1"/>
    </xf>
    <xf numFmtId="0" fontId="15" fillId="0" borderId="23" xfId="0" applyFont="1" applyBorder="1" applyAlignment="1">
      <alignment horizontal="left" vertical="center"/>
    </xf>
    <xf numFmtId="176" fontId="0" fillId="4" borderId="24" xfId="0" quotePrefix="1"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0" borderId="16" xfId="0" quotePrefix="1" applyNumberFormat="1" applyFill="1" applyBorder="1" applyAlignment="1">
      <alignment horizontal="center" vertical="center" wrapText="1"/>
    </xf>
    <xf numFmtId="176" fontId="0" fillId="4" borderId="28" xfId="0" quotePrefix="1" applyNumberFormat="1" applyFill="1" applyBorder="1" applyAlignment="1">
      <alignment horizontal="center" vertical="center"/>
    </xf>
    <xf numFmtId="176" fontId="0" fillId="4" borderId="18"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1" xfId="0" quotePrefix="1" applyNumberFormat="1" applyFill="1" applyBorder="1" applyAlignment="1">
      <alignment horizontal="center" vertical="center"/>
    </xf>
    <xf numFmtId="176" fontId="0" fillId="4" borderId="32" xfId="0" quotePrefix="1" applyNumberFormat="1" applyFill="1" applyBorder="1" applyAlignment="1">
      <alignment horizontal="center" vertical="center"/>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49" fontId="29" fillId="4" borderId="28" xfId="0" applyNumberFormat="1" applyFont="1" applyFill="1" applyBorder="1" applyAlignment="1">
      <alignment horizontal="left" vertical="center"/>
    </xf>
    <xf numFmtId="49" fontId="0" fillId="4" borderId="29" xfId="0" applyNumberFormat="1" applyFill="1" applyBorder="1" applyAlignment="1">
      <alignment horizontal="left" vertical="center"/>
    </xf>
    <xf numFmtId="0" fontId="17" fillId="0" borderId="0" xfId="0" applyFont="1" applyFill="1" applyAlignment="1">
      <alignment horizontal="center" vertical="center"/>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35" xfId="0" quotePrefix="1" applyNumberFormat="1" applyFill="1" applyBorder="1" applyAlignment="1">
      <alignment horizontal="center" vertical="center" wrapText="1"/>
    </xf>
    <xf numFmtId="49" fontId="0" fillId="4" borderId="28" xfId="0" applyNumberFormat="1" applyFill="1" applyBorder="1" applyAlignment="1">
      <alignment horizontal="left" vertical="center"/>
    </xf>
    <xf numFmtId="49" fontId="25" fillId="4" borderId="10" xfId="0" applyNumberFormat="1" applyFont="1" applyFill="1" applyBorder="1" applyAlignment="1">
      <alignment horizontal="center" vertical="center" wrapText="1"/>
    </xf>
    <xf numFmtId="49" fontId="0" fillId="4" borderId="19" xfId="0" quotePrefix="1" applyNumberFormat="1" applyFill="1" applyBorder="1" applyAlignment="1">
      <alignment horizontal="center" vertical="center" wrapText="1"/>
    </xf>
    <xf numFmtId="49" fontId="0" fillId="4" borderId="30" xfId="0" quotePrefix="1" applyNumberFormat="1" applyFill="1" applyBorder="1" applyAlignment="1">
      <alignment horizontal="center" vertical="center" wrapText="1"/>
    </xf>
    <xf numFmtId="49" fontId="0" fillId="4" borderId="31"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49" fontId="0" fillId="4" borderId="18" xfId="0" applyNumberFormat="1" applyFill="1" applyBorder="1" applyAlignment="1">
      <alignment horizontal="left" vertical="center"/>
    </xf>
    <xf numFmtId="49" fontId="0" fillId="4" borderId="28" xfId="0" quotePrefix="1" applyNumberFormat="1" applyFill="1" applyBorder="1" applyAlignment="1">
      <alignment horizontal="center" vertical="center"/>
    </xf>
    <xf numFmtId="49" fontId="0" fillId="4" borderId="18" xfId="0" quotePrefix="1" applyNumberFormat="1" applyFill="1" applyBorder="1" applyAlignment="1">
      <alignment horizontal="center" vertical="center"/>
    </xf>
    <xf numFmtId="49" fontId="0" fillId="4" borderId="29" xfId="0" quotePrefix="1" applyNumberFormat="1" applyFill="1" applyBorder="1" applyAlignment="1">
      <alignment horizontal="center" vertical="center"/>
    </xf>
    <xf numFmtId="0" fontId="29" fillId="0" borderId="23" xfId="0" applyFont="1" applyBorder="1" applyAlignment="1">
      <alignment horizontal="left" vertical="center" wrapText="1"/>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16" xfId="0" quotePrefix="1" applyNumberFormat="1" applyFont="1" applyFill="1" applyBorder="1" applyAlignment="1">
      <alignment horizontal="center" vertical="center" wrapText="1"/>
    </xf>
    <xf numFmtId="176" fontId="1" fillId="4" borderId="26" xfId="0"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176" fontId="1" fillId="4" borderId="35" xfId="0" quotePrefix="1" applyNumberFormat="1" applyFont="1" applyFill="1" applyBorder="1" applyAlignment="1">
      <alignment horizontal="center" vertical="center" wrapText="1"/>
    </xf>
    <xf numFmtId="49" fontId="29" fillId="4" borderId="14" xfId="0" applyNumberFormat="1" applyFont="1" applyFill="1" applyBorder="1" applyAlignment="1">
      <alignment horizontal="left" vertical="center"/>
    </xf>
    <xf numFmtId="49" fontId="0" fillId="4" borderId="36" xfId="0" applyNumberFormat="1" applyFill="1" applyBorder="1" applyAlignment="1">
      <alignment horizontal="left" vertical="center"/>
    </xf>
    <xf numFmtId="176" fontId="20" fillId="4" borderId="37" xfId="13" quotePrefix="1" applyNumberFormat="1" applyFont="1" applyFill="1" applyBorder="1" applyAlignment="1">
      <alignment horizontal="center" vertical="center"/>
    </xf>
    <xf numFmtId="0" fontId="22" fillId="0" borderId="23" xfId="13" applyFont="1" applyBorder="1" applyAlignment="1">
      <alignment horizontal="left" vertical="center" wrapText="1"/>
    </xf>
    <xf numFmtId="0" fontId="3" fillId="0" borderId="0" xfId="13" applyFont="1" applyBorder="1" applyAlignment="1">
      <alignment horizontal="left" vertical="center"/>
    </xf>
    <xf numFmtId="0" fontId="29" fillId="0" borderId="8" xfId="14" applyFont="1" applyBorder="1" applyAlignment="1">
      <alignment horizontal="left" vertical="center" wrapText="1"/>
    </xf>
    <xf numFmtId="0" fontId="29" fillId="0" borderId="1" xfId="14" applyFont="1" applyBorder="1" applyAlignment="1">
      <alignment horizontal="left" vertical="center" wrapText="1"/>
    </xf>
    <xf numFmtId="0" fontId="29" fillId="0" borderId="8" xfId="14" applyFont="1" applyFill="1" applyBorder="1" applyAlignment="1">
      <alignment horizontal="left" vertical="center" wrapText="1"/>
    </xf>
    <xf numFmtId="0" fontId="29" fillId="0" borderId="1" xfId="14" applyFont="1" applyFill="1" applyBorder="1" applyAlignment="1">
      <alignment horizontal="left" vertical="center" wrapText="1"/>
    </xf>
    <xf numFmtId="0" fontId="29" fillId="0" borderId="28" xfId="14" applyFont="1" applyBorder="1" applyAlignment="1">
      <alignment horizontal="left" vertical="center" wrapText="1"/>
    </xf>
    <xf numFmtId="0" fontId="29" fillId="0" borderId="29" xfId="14" applyFont="1" applyBorder="1" applyAlignment="1">
      <alignment horizontal="left" vertical="center" wrapText="1"/>
    </xf>
    <xf numFmtId="0" fontId="1" fillId="0" borderId="33"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 fillId="0" borderId="35" xfId="14" applyFont="1" applyFill="1" applyBorder="1" applyAlignment="1">
      <alignment horizontal="center" vertical="center" wrapText="1"/>
    </xf>
    <xf numFmtId="0" fontId="0" fillId="0" borderId="23" xfId="14" applyFont="1" applyBorder="1" applyAlignment="1">
      <alignment horizontal="left" vertical="center" wrapText="1"/>
    </xf>
    <xf numFmtId="0" fontId="1" fillId="0" borderId="23" xfId="14" applyFont="1" applyBorder="1" applyAlignment="1">
      <alignment horizontal="left" vertical="center"/>
    </xf>
    <xf numFmtId="0" fontId="16" fillId="4" borderId="0" xfId="14" applyFont="1" applyFill="1" applyAlignment="1">
      <alignment horizontal="center" vertical="center" wrapText="1"/>
    </xf>
    <xf numFmtId="0" fontId="1" fillId="0" borderId="20" xfId="14" applyFont="1" applyBorder="1" applyAlignment="1">
      <alignment horizontal="center" vertical="center" wrapText="1"/>
    </xf>
    <xf numFmtId="0" fontId="1" fillId="0" borderId="21" xfId="14" applyFont="1" applyBorder="1" applyAlignment="1">
      <alignment horizontal="center" vertical="center" wrapText="1"/>
    </xf>
    <xf numFmtId="0" fontId="25"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0" fillId="0" borderId="38" xfId="14" applyFont="1" applyFill="1" applyBorder="1" applyAlignment="1">
      <alignment horizontal="center" vertical="center" wrapText="1"/>
    </xf>
    <xf numFmtId="0" fontId="1" fillId="0" borderId="39" xfId="14" applyFont="1" applyFill="1" applyBorder="1" applyAlignment="1">
      <alignment horizontal="center" vertical="center" wrapText="1"/>
    </xf>
    <xf numFmtId="0" fontId="1" fillId="0" borderId="40"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27" xfId="14" applyFont="1" applyFill="1" applyBorder="1" applyAlignment="1">
      <alignment horizontal="center" vertical="center" wrapText="1"/>
    </xf>
    <xf numFmtId="0" fontId="1" fillId="0" borderId="16" xfId="14" applyFont="1" applyFill="1" applyBorder="1" applyAlignment="1">
      <alignment horizontal="center" vertical="center" wrapText="1"/>
    </xf>
    <xf numFmtId="0" fontId="1" fillId="0" borderId="28" xfId="14" applyFont="1" applyBorder="1" applyAlignment="1">
      <alignment horizontal="center" vertical="center" wrapText="1"/>
    </xf>
    <xf numFmtId="0" fontId="1" fillId="0" borderId="18" xfId="14" applyFont="1" applyBorder="1" applyAlignment="1">
      <alignment horizontal="center" vertical="center" wrapText="1"/>
    </xf>
    <xf numFmtId="0" fontId="1" fillId="0" borderId="29" xfId="14" applyFont="1" applyBorder="1" applyAlignment="1">
      <alignment horizontal="center" vertical="center" wrapText="1"/>
    </xf>
    <xf numFmtId="0" fontId="29" fillId="0" borderId="17" xfId="14" applyFont="1" applyBorder="1" applyAlignment="1">
      <alignment horizontal="left" vertical="center" wrapText="1"/>
    </xf>
    <xf numFmtId="0" fontId="29" fillId="0" borderId="2" xfId="14" applyFont="1" applyBorder="1" applyAlignment="1">
      <alignment horizontal="left" vertical="center" wrapText="1"/>
    </xf>
    <xf numFmtId="0" fontId="25" fillId="0" borderId="23" xfId="14" applyFont="1" applyBorder="1" applyAlignment="1">
      <alignment horizontal="left" vertical="center" wrapText="1"/>
    </xf>
    <xf numFmtId="0" fontId="24" fillId="4" borderId="0" xfId="14" applyFont="1" applyFill="1" applyAlignment="1">
      <alignment horizontal="center" vertical="center" wrapText="1"/>
    </xf>
    <xf numFmtId="0" fontId="25" fillId="0" borderId="26" xfId="14" applyFont="1" applyFill="1" applyBorder="1" applyAlignment="1">
      <alignment horizontal="center" vertical="center" wrapText="1"/>
    </xf>
    <xf numFmtId="0" fontId="25" fillId="0" borderId="33" xfId="14" applyFont="1" applyFill="1" applyBorder="1" applyAlignment="1">
      <alignment horizontal="center" vertical="center" wrapText="1"/>
    </xf>
    <xf numFmtId="0" fontId="29" fillId="0" borderId="23" xfId="14" applyFont="1" applyBorder="1" applyAlignment="1">
      <alignment horizontal="left" vertical="center" wrapText="1"/>
    </xf>
    <xf numFmtId="0" fontId="0" fillId="0" borderId="33" xfId="14" applyFont="1" applyFill="1" applyBorder="1" applyAlignment="1">
      <alignment horizontal="center" vertical="center" wrapText="1"/>
    </xf>
    <xf numFmtId="0" fontId="1" fillId="0" borderId="17" xfId="14" applyFont="1" applyBorder="1" applyAlignment="1">
      <alignment horizontal="center" vertical="center" wrapText="1"/>
    </xf>
    <xf numFmtId="0" fontId="1" fillId="0" borderId="2" xfId="14" applyFont="1" applyBorder="1" applyAlignment="1">
      <alignment horizontal="center" vertical="center" wrapText="1"/>
    </xf>
    <xf numFmtId="0" fontId="0" fillId="0" borderId="26" xfId="14" applyFont="1" applyFill="1" applyBorder="1" applyAlignment="1">
      <alignment horizontal="center" vertical="center" wrapText="1"/>
    </xf>
    <xf numFmtId="0" fontId="0" fillId="0" borderId="37" xfId="14" applyFont="1" applyFill="1" applyBorder="1" applyAlignment="1">
      <alignment horizontal="center" vertical="center" wrapText="1"/>
    </xf>
    <xf numFmtId="0" fontId="1" fillId="0" borderId="25" xfId="14" applyFont="1" applyFill="1" applyBorder="1" applyAlignment="1">
      <alignment horizontal="center" vertical="center" wrapText="1"/>
    </xf>
    <xf numFmtId="0" fontId="0" fillId="0" borderId="27" xfId="14" applyFont="1" applyFill="1" applyBorder="1" applyAlignment="1">
      <alignment horizontal="center" vertical="center" wrapText="1"/>
    </xf>
    <xf numFmtId="0" fontId="0" fillId="0" borderId="16" xfId="14" applyFont="1" applyFill="1" applyBorder="1" applyAlignment="1">
      <alignment horizontal="center" vertical="center" wrapText="1"/>
    </xf>
    <xf numFmtId="0" fontId="0" fillId="0" borderId="39" xfId="14" applyFont="1" applyFill="1" applyBorder="1" applyAlignment="1">
      <alignment horizontal="center" vertical="center" wrapText="1"/>
    </xf>
    <xf numFmtId="0" fontId="0" fillId="0" borderId="40" xfId="14" applyFont="1" applyFill="1" applyBorder="1" applyAlignment="1">
      <alignment horizontal="center" vertical="center" wrapText="1"/>
    </xf>
    <xf numFmtId="176" fontId="18" fillId="0" borderId="1" xfId="13" quotePrefix="1" applyNumberFormat="1" applyFont="1" applyFill="1" applyBorder="1" applyAlignment="1">
      <alignment horizontal="left" vertical="center"/>
    </xf>
    <xf numFmtId="177" fontId="18" fillId="0" borderId="1" xfId="13" quotePrefix="1" applyNumberFormat="1" applyFont="1" applyFill="1" applyBorder="1" applyAlignment="1">
      <alignment horizontal="center" vertical="center"/>
    </xf>
    <xf numFmtId="43" fontId="30" fillId="0" borderId="9" xfId="20" quotePrefix="1" applyFont="1" applyFill="1" applyBorder="1" applyAlignment="1">
      <alignment vertical="center"/>
    </xf>
    <xf numFmtId="43" fontId="18" fillId="0" borderId="2" xfId="20" applyFont="1" applyFill="1" applyBorder="1" applyAlignment="1">
      <alignment horizontal="right" vertical="center"/>
    </xf>
    <xf numFmtId="176" fontId="19" fillId="0" borderId="7" xfId="13" quotePrefix="1" applyNumberFormat="1" applyFont="1" applyFill="1" applyBorder="1" applyAlignment="1">
      <alignment horizontal="center" vertical="center"/>
    </xf>
    <xf numFmtId="43" fontId="30" fillId="0" borderId="15" xfId="20" quotePrefix="1" applyFont="1" applyFill="1" applyBorder="1" applyAlignment="1">
      <alignment vertical="center"/>
    </xf>
    <xf numFmtId="176" fontId="0" fillId="0" borderId="30" xfId="0" quotePrefix="1" applyNumberFormat="1" applyFill="1" applyBorder="1" applyAlignment="1">
      <alignment horizontal="center" vertical="center"/>
    </xf>
    <xf numFmtId="176" fontId="0" fillId="0" borderId="31" xfId="0" quotePrefix="1" applyNumberFormat="1" applyFill="1" applyBorder="1" applyAlignment="1">
      <alignment horizontal="center" vertical="center"/>
    </xf>
    <xf numFmtId="176" fontId="0" fillId="0" borderId="32" xfId="0" quotePrefix="1" applyNumberFormat="1" applyFill="1" applyBorder="1" applyAlignment="1">
      <alignment horizontal="center" vertical="center"/>
    </xf>
    <xf numFmtId="49" fontId="0" fillId="0" borderId="28" xfId="0" applyNumberFormat="1" applyFill="1" applyBorder="1" applyAlignment="1">
      <alignment horizontal="left" vertical="center"/>
    </xf>
    <xf numFmtId="49" fontId="0" fillId="0" borderId="29" xfId="0" applyNumberFormat="1" applyFill="1" applyBorder="1" applyAlignment="1">
      <alignment horizontal="left" vertical="center"/>
    </xf>
    <xf numFmtId="176" fontId="0" fillId="0" borderId="1" xfId="0" applyNumberFormat="1" applyFill="1" applyBorder="1" applyAlignment="1">
      <alignment horizontal="left" vertical="center"/>
    </xf>
    <xf numFmtId="49" fontId="29" fillId="0" borderId="8" xfId="0" applyNumberFormat="1" applyFont="1" applyFill="1" applyBorder="1" applyAlignment="1">
      <alignment horizontal="left" vertical="center"/>
    </xf>
    <xf numFmtId="49" fontId="0" fillId="0" borderId="1" xfId="0" applyNumberFormat="1" applyFill="1" applyBorder="1" applyAlignment="1">
      <alignment horizontal="left" vertical="center"/>
    </xf>
    <xf numFmtId="49" fontId="29" fillId="0" borderId="28" xfId="0" applyNumberFormat="1" applyFont="1" applyFill="1" applyBorder="1" applyAlignment="1">
      <alignment horizontal="left" vertical="center"/>
    </xf>
    <xf numFmtId="49" fontId="29" fillId="0" borderId="29" xfId="0" applyNumberFormat="1" applyFont="1" applyFill="1" applyBorder="1" applyAlignment="1">
      <alignment horizontal="left" vertical="center"/>
    </xf>
    <xf numFmtId="176" fontId="0" fillId="0" borderId="1" xfId="0" applyNumberFormat="1" applyFill="1" applyBorder="1" applyAlignment="1">
      <alignment horizontal="left" vertical="center" wrapText="1"/>
    </xf>
    <xf numFmtId="49" fontId="29" fillId="0" borderId="28" xfId="0" applyNumberFormat="1" applyFont="1" applyFill="1" applyBorder="1" applyAlignment="1">
      <alignment horizontal="center" vertical="center"/>
    </xf>
    <xf numFmtId="49" fontId="0" fillId="0" borderId="29" xfId="0" applyNumberFormat="1" applyFill="1" applyBorder="1" applyAlignment="1">
      <alignment horizontal="center" vertical="center"/>
    </xf>
    <xf numFmtId="176" fontId="0" fillId="0" borderId="11" xfId="0" applyNumberFormat="1" applyFill="1" applyBorder="1" applyAlignment="1">
      <alignment horizontal="left" vertical="center"/>
    </xf>
    <xf numFmtId="176" fontId="29" fillId="0" borderId="11" xfId="0" applyNumberFormat="1" applyFont="1" applyFill="1" applyBorder="1" applyAlignment="1">
      <alignment horizontal="right" vertical="center"/>
    </xf>
    <xf numFmtId="49" fontId="29" fillId="0" borderId="17" xfId="0" applyNumberFormat="1" applyFont="1" applyFill="1" applyBorder="1" applyAlignment="1">
      <alignment horizontal="left" vertical="center"/>
    </xf>
    <xf numFmtId="49" fontId="0" fillId="0" borderId="2" xfId="0" applyNumberFormat="1" applyFill="1" applyBorder="1" applyAlignment="1">
      <alignment horizontal="left" vertical="center"/>
    </xf>
    <xf numFmtId="176" fontId="0" fillId="0" borderId="2" xfId="0" applyNumberFormat="1" applyFill="1" applyBorder="1" applyAlignment="1">
      <alignment horizontal="left" vertical="center"/>
    </xf>
    <xf numFmtId="176" fontId="0" fillId="0" borderId="2" xfId="0" applyNumberFormat="1" applyFill="1" applyBorder="1" applyAlignment="1">
      <alignment horizontal="right" vertical="center"/>
    </xf>
    <xf numFmtId="0" fontId="18" fillId="0" borderId="1" xfId="13" quotePrefix="1" applyNumberFormat="1" applyFont="1" applyFill="1" applyBorder="1" applyAlignment="1">
      <alignment horizontal="center" vertical="center"/>
    </xf>
    <xf numFmtId="43" fontId="18" fillId="0" borderId="6" xfId="20" quotePrefix="1" applyFont="1" applyFill="1" applyBorder="1" applyAlignment="1">
      <alignment horizontal="center" vertical="center"/>
    </xf>
    <xf numFmtId="176" fontId="30" fillId="0" borderId="1" xfId="13" quotePrefix="1" applyNumberFormat="1" applyFont="1" applyFill="1" applyBorder="1" applyAlignment="1">
      <alignment horizontal="left" vertical="center"/>
    </xf>
    <xf numFmtId="176" fontId="18" fillId="0" borderId="6" xfId="13" quotePrefix="1" applyNumberFormat="1" applyFont="1" applyFill="1" applyBorder="1" applyAlignment="1">
      <alignment horizontal="center" vertical="center"/>
    </xf>
    <xf numFmtId="0" fontId="18" fillId="0" borderId="6" xfId="13" quotePrefix="1" applyNumberFormat="1" applyFont="1" applyFill="1" applyBorder="1" applyAlignment="1">
      <alignment horizontal="center" vertical="center"/>
    </xf>
    <xf numFmtId="176" fontId="18" fillId="0" borderId="3" xfId="13" applyNumberFormat="1" applyFont="1" applyFill="1" applyBorder="1" applyAlignment="1">
      <alignment horizontal="right" vertical="center"/>
    </xf>
    <xf numFmtId="178" fontId="18" fillId="0" borderId="6" xfId="13" quotePrefix="1" applyNumberFormat="1" applyFont="1" applyFill="1" applyBorder="1" applyAlignment="1">
      <alignment horizontal="center" vertical="center"/>
    </xf>
    <xf numFmtId="0" fontId="18" fillId="0" borderId="18" xfId="13" quotePrefix="1" applyNumberFormat="1" applyFont="1" applyFill="1" applyBorder="1" applyAlignment="1">
      <alignment horizontal="center" vertical="center"/>
    </xf>
    <xf numFmtId="176" fontId="18" fillId="0" borderId="18" xfId="13" quotePrefix="1" applyNumberFormat="1" applyFont="1" applyFill="1" applyBorder="1" applyAlignment="1">
      <alignment horizontal="center" vertical="center"/>
    </xf>
    <xf numFmtId="176" fontId="30" fillId="0" borderId="9" xfId="13" quotePrefix="1" applyNumberFormat="1" applyFont="1" applyFill="1" applyBorder="1" applyAlignment="1">
      <alignment vertical="center"/>
    </xf>
    <xf numFmtId="0" fontId="18" fillId="0" borderId="19" xfId="13" quotePrefix="1" applyNumberFormat="1" applyFont="1" applyFill="1" applyBorder="1" applyAlignment="1">
      <alignment horizontal="center" vertical="center"/>
    </xf>
    <xf numFmtId="176" fontId="18" fillId="0" borderId="2" xfId="13" applyNumberFormat="1" applyFont="1" applyFill="1" applyBorder="1" applyAlignment="1">
      <alignment horizontal="right" vertical="center"/>
    </xf>
    <xf numFmtId="0" fontId="18" fillId="0" borderId="2" xfId="13" quotePrefix="1" applyNumberFormat="1" applyFont="1" applyFill="1" applyBorder="1" applyAlignment="1">
      <alignment horizontal="center" vertical="center"/>
    </xf>
    <xf numFmtId="176" fontId="18" fillId="0" borderId="2" xfId="13" quotePrefix="1" applyNumberFormat="1" applyFont="1" applyFill="1" applyBorder="1" applyAlignment="1">
      <alignment horizontal="center" vertical="center"/>
    </xf>
    <xf numFmtId="178" fontId="1" fillId="0" borderId="1" xfId="14" applyNumberFormat="1" applyFont="1" applyFill="1" applyBorder="1" applyAlignment="1">
      <alignment horizontal="right" vertical="center" wrapText="1"/>
    </xf>
    <xf numFmtId="178" fontId="1" fillId="0" borderId="1" xfId="14" applyNumberFormat="1" applyFont="1" applyFill="1" applyBorder="1" applyAlignment="1">
      <alignment vertical="center" wrapText="1"/>
    </xf>
    <xf numFmtId="178" fontId="1" fillId="0" borderId="41" xfId="14" applyNumberFormat="1" applyFont="1" applyFill="1" applyBorder="1" applyAlignment="1">
      <alignment vertical="center" wrapText="1"/>
    </xf>
    <xf numFmtId="178" fontId="1" fillId="0" borderId="2" xfId="14" applyNumberFormat="1" applyFont="1" applyFill="1" applyBorder="1" applyAlignment="1">
      <alignment vertical="center" wrapText="1"/>
    </xf>
    <xf numFmtId="0" fontId="1" fillId="0" borderId="28" xfId="14" applyFont="1" applyFill="1" applyBorder="1" applyAlignment="1">
      <alignment horizontal="center" vertical="center" wrapText="1"/>
    </xf>
    <xf numFmtId="0" fontId="1" fillId="0" borderId="18" xfId="14" applyFont="1" applyFill="1" applyBorder="1" applyAlignment="1">
      <alignment horizontal="center" vertical="center" wrapText="1"/>
    </xf>
    <xf numFmtId="0" fontId="1" fillId="0" borderId="29" xfId="14" applyFont="1" applyFill="1" applyBorder="1" applyAlignment="1">
      <alignment horizontal="center" vertical="center" wrapText="1"/>
    </xf>
    <xf numFmtId="43" fontId="29" fillId="0" borderId="3" xfId="20" applyFont="1" applyFill="1" applyBorder="1" applyAlignment="1">
      <alignment horizontal="center" vertical="center" wrapText="1"/>
    </xf>
    <xf numFmtId="0" fontId="29" fillId="0" borderId="28" xfId="14" applyFont="1" applyFill="1" applyBorder="1" applyAlignment="1">
      <alignment horizontal="left" vertical="center" wrapText="1"/>
    </xf>
    <xf numFmtId="0" fontId="29" fillId="0" borderId="29" xfId="14" applyFont="1" applyFill="1" applyBorder="1" applyAlignment="1">
      <alignment horizontal="left" vertical="center" wrapText="1"/>
    </xf>
    <xf numFmtId="0" fontId="29" fillId="0" borderId="14" xfId="14" applyFont="1" applyFill="1" applyBorder="1" applyAlignment="1">
      <alignment horizontal="left" vertical="center" wrapText="1"/>
    </xf>
    <xf numFmtId="0" fontId="29" fillId="0" borderId="47" xfId="14" applyFont="1" applyFill="1" applyBorder="1" applyAlignment="1">
      <alignment horizontal="left" vertical="center" wrapText="1"/>
    </xf>
    <xf numFmtId="0" fontId="31" fillId="0" borderId="2" xfId="14" applyFont="1" applyFill="1" applyBorder="1" applyAlignment="1">
      <alignment vertical="center" wrapText="1"/>
    </xf>
    <xf numFmtId="0" fontId="16" fillId="0" borderId="0" xfId="14" applyFont="1" applyFill="1" applyAlignment="1">
      <alignment horizontal="center" vertical="center" wrapText="1"/>
    </xf>
    <xf numFmtId="0" fontId="3" fillId="0" borderId="0" xfId="14" applyFont="1" applyFill="1" applyAlignment="1">
      <alignment vertical="center" wrapText="1"/>
    </xf>
    <xf numFmtId="0" fontId="23" fillId="0" borderId="0" xfId="13" applyFont="1" applyFill="1" applyAlignment="1">
      <alignment horizontal="right" vertical="center"/>
    </xf>
    <xf numFmtId="0" fontId="5" fillId="0" borderId="0" xfId="13" applyFont="1" applyFill="1" applyAlignment="1">
      <alignment horizontal="left" vertical="center"/>
    </xf>
    <xf numFmtId="0" fontId="3" fillId="0" borderId="4" xfId="14" applyFont="1" applyFill="1" applyBorder="1" applyAlignment="1">
      <alignment vertical="center" wrapText="1"/>
    </xf>
    <xf numFmtId="0" fontId="3" fillId="0" borderId="0" xfId="14" applyFont="1" applyFill="1" applyBorder="1" applyAlignment="1">
      <alignment vertical="center" wrapText="1"/>
    </xf>
    <xf numFmtId="0" fontId="5" fillId="0" borderId="0" xfId="13" applyFont="1" applyFill="1" applyAlignment="1">
      <alignment horizontal="right" vertical="center"/>
    </xf>
    <xf numFmtId="0" fontId="18" fillId="0" borderId="24" xfId="14" applyFont="1" applyFill="1" applyBorder="1" applyAlignment="1">
      <alignment horizontal="center" vertical="center" wrapText="1"/>
    </xf>
    <xf numFmtId="0" fontId="18" fillId="0" borderId="25" xfId="14" applyFont="1" applyFill="1" applyBorder="1" applyAlignment="1">
      <alignment horizontal="center" vertical="center" wrapText="1"/>
    </xf>
    <xf numFmtId="0" fontId="18" fillId="0" borderId="42" xfId="14" applyFont="1" applyFill="1" applyBorder="1" applyAlignment="1">
      <alignment horizontal="center" vertical="center" wrapText="1"/>
    </xf>
    <xf numFmtId="0" fontId="18" fillId="0" borderId="37" xfId="14" applyFont="1" applyFill="1" applyBorder="1" applyAlignment="1">
      <alignment horizontal="center" vertical="center" wrapText="1"/>
    </xf>
    <xf numFmtId="0" fontId="18" fillId="0" borderId="43" xfId="14" applyFont="1" applyFill="1" applyBorder="1" applyAlignment="1">
      <alignment horizontal="center" vertical="center" wrapText="1"/>
    </xf>
    <xf numFmtId="0" fontId="18" fillId="0" borderId="44" xfId="14" applyFont="1" applyFill="1" applyBorder="1" applyAlignment="1">
      <alignment horizontal="center" vertical="center" wrapText="1"/>
    </xf>
    <xf numFmtId="0" fontId="18" fillId="0" borderId="11" xfId="14" applyFont="1" applyFill="1" applyBorder="1" applyAlignment="1">
      <alignment horizontal="center" vertical="center" wrapText="1"/>
    </xf>
    <xf numFmtId="0" fontId="18" fillId="0" borderId="6" xfId="14" applyFont="1" applyFill="1" applyBorder="1" applyAlignment="1">
      <alignment horizontal="center" vertical="center" wrapText="1"/>
    </xf>
    <xf numFmtId="0" fontId="18" fillId="0" borderId="18" xfId="14" applyFont="1" applyFill="1" applyBorder="1" applyAlignment="1">
      <alignment horizontal="center" vertical="center" wrapText="1"/>
    </xf>
    <xf numFmtId="0" fontId="18" fillId="0" borderId="29" xfId="14" applyFont="1" applyFill="1" applyBorder="1" applyAlignment="1">
      <alignment horizontal="center" vertical="center" wrapText="1"/>
    </xf>
    <xf numFmtId="0" fontId="18" fillId="0" borderId="1" xfId="14" applyFont="1" applyFill="1" applyBorder="1" applyAlignment="1">
      <alignment horizontal="center" vertical="center" wrapText="1"/>
    </xf>
    <xf numFmtId="0" fontId="18" fillId="0" borderId="46" xfId="14" applyFont="1" applyFill="1" applyBorder="1" applyAlignment="1">
      <alignment horizontal="center" vertical="center" wrapText="1"/>
    </xf>
    <xf numFmtId="0" fontId="18" fillId="0" borderId="41" xfId="14" applyFont="1" applyFill="1" applyBorder="1" applyAlignment="1">
      <alignment horizontal="center" vertical="center" wrapText="1"/>
    </xf>
    <xf numFmtId="0" fontId="18" fillId="0" borderId="45" xfId="14" applyFont="1" applyFill="1" applyBorder="1" applyAlignment="1">
      <alignment horizontal="center" vertical="center" wrapText="1"/>
    </xf>
    <xf numFmtId="0" fontId="18" fillId="0" borderId="16" xfId="14" applyFont="1" applyFill="1" applyBorder="1" applyAlignment="1">
      <alignment horizontal="center" vertical="center" wrapText="1"/>
    </xf>
    <xf numFmtId="0" fontId="18" fillId="0" borderId="16" xfId="14" applyFont="1" applyFill="1" applyBorder="1" applyAlignment="1">
      <alignment horizontal="center" vertical="center" wrapText="1"/>
    </xf>
    <xf numFmtId="0" fontId="18" fillId="0" borderId="32" xfId="14" applyFont="1" applyFill="1" applyBorder="1" applyAlignment="1">
      <alignment horizontal="center" vertical="center" wrapText="1"/>
    </xf>
    <xf numFmtId="0" fontId="18" fillId="0" borderId="35" xfId="14" applyFont="1" applyFill="1" applyBorder="1" applyAlignment="1">
      <alignment horizontal="center" vertical="center" wrapText="1"/>
    </xf>
    <xf numFmtId="0" fontId="18" fillId="0" borderId="8" xfId="14" applyFont="1" applyFill="1" applyBorder="1" applyAlignment="1">
      <alignment horizontal="center" vertical="center" wrapText="1"/>
    </xf>
    <xf numFmtId="0" fontId="18" fillId="0" borderId="1" xfId="14" applyFont="1" applyFill="1" applyBorder="1" applyAlignment="1">
      <alignment horizontal="center" vertical="center" wrapText="1"/>
    </xf>
    <xf numFmtId="0" fontId="18" fillId="0" borderId="3" xfId="14" applyFont="1" applyFill="1" applyBorder="1" applyAlignment="1">
      <alignment horizontal="center" vertical="center" wrapText="1"/>
    </xf>
    <xf numFmtId="43" fontId="30" fillId="0" borderId="17" xfId="20" applyFont="1" applyFill="1" applyBorder="1" applyAlignment="1">
      <alignment vertical="center" wrapText="1"/>
    </xf>
    <xf numFmtId="43" fontId="30" fillId="0" borderId="2" xfId="20" applyFont="1" applyFill="1" applyBorder="1" applyAlignment="1">
      <alignment vertical="center" wrapText="1"/>
    </xf>
    <xf numFmtId="43" fontId="30" fillId="0" borderId="7" xfId="20" applyFont="1" applyFill="1" applyBorder="1" applyAlignment="1">
      <alignment vertical="center" wrapText="1"/>
    </xf>
    <xf numFmtId="43" fontId="30" fillId="0" borderId="5" xfId="20" applyFont="1" applyFill="1" applyBorder="1" applyAlignment="1">
      <alignment vertical="center" wrapText="1"/>
    </xf>
    <xf numFmtId="0" fontId="1" fillId="0" borderId="30" xfId="14" applyFont="1" applyFill="1" applyBorder="1" applyAlignment="1">
      <alignment horizontal="center" vertical="center" wrapText="1"/>
    </xf>
    <xf numFmtId="0" fontId="1" fillId="0" borderId="31" xfId="14" applyFont="1" applyFill="1" applyBorder="1" applyAlignment="1">
      <alignment horizontal="center" vertical="center" wrapText="1"/>
    </xf>
    <xf numFmtId="0" fontId="1" fillId="0" borderId="32" xfId="14" applyFont="1" applyFill="1" applyBorder="1" applyAlignment="1">
      <alignment horizontal="center" vertical="center" wrapText="1"/>
    </xf>
    <xf numFmtId="43" fontId="18" fillId="0" borderId="17" xfId="20" applyFont="1" applyFill="1" applyBorder="1" applyAlignment="1">
      <alignment vertical="center" wrapText="1"/>
    </xf>
    <xf numFmtId="43" fontId="18" fillId="0" borderId="2" xfId="20" applyFont="1" applyFill="1" applyBorder="1" applyAlignment="1">
      <alignment vertical="center" wrapText="1"/>
    </xf>
    <xf numFmtId="43" fontId="18" fillId="0" borderId="7" xfId="20" applyFont="1" applyFill="1" applyBorder="1" applyAlignment="1">
      <alignment vertical="center" wrapText="1"/>
    </xf>
    <xf numFmtId="43" fontId="18" fillId="0" borderId="5" xfId="20" applyFont="1" applyFill="1" applyBorder="1" applyAlignment="1">
      <alignment vertical="center" wrapText="1"/>
    </xf>
  </cellXfs>
  <cellStyles count="21">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千位分隔" xfId="20" builtinId="3"/>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4066;&#26412;&#32423;2016&#24180;&#24230;&#37096;&#38376;&#20915;&#31639;&#20844;&#24320;&#34920;&#26679;-&#19981;&#21160;&#201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24066;&#26412;&#32423;2016&#24180;&#24230;&#37096;&#38376;&#20915;&#31639;&#20844;&#24320;&#34920;&#26679;-&#20449;&#24687;&#20013;&#24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24066;&#26412;&#32423;2016&#24180;&#24230;&#37096;&#38376;&#20915;&#31639;&#20844;&#24320;&#34920;&#26679;-&#25972;&#29702;&#20013;&#245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9044;&#31639;&#12289;&#20915;&#31639;/2016&#20915;&#31639;&#20844;&#24320;/2017-10-16/2-2.&#24066;&#26412;&#32423;2016&#24180;&#24230;&#37096;&#38376;&#20915;&#31639;&#20844;&#24320;&#34920;&#26679;-&#25972;&#29702;&#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01收入支出决算总表"/>
      <sheetName val="g02收入决算表"/>
      <sheetName val="g03支出决算表"/>
      <sheetName val="g04财政拨款收入支出决算总表"/>
      <sheetName val="g05一般公共预算财政拨款支出决算表"/>
      <sheetName val="g06一般公共预算财政拨款基本支出决算表"/>
      <sheetName val="Z07“三公”经费公共预算财政拨款支出决算表"/>
      <sheetName val="g08政府性基金预算财政拨款支出决算表"/>
    </sheetNames>
    <sheetDataSet>
      <sheetData sheetId="0" refreshError="1"/>
      <sheetData sheetId="1" refreshError="1"/>
      <sheetData sheetId="2" refreshError="1"/>
      <sheetData sheetId="3" refreshError="1"/>
      <sheetData sheetId="4" refreshError="1"/>
      <sheetData sheetId="5" refreshError="1">
        <row r="11">
          <cell r="E11">
            <v>77.257130000000004</v>
          </cell>
        </row>
        <row r="12">
          <cell r="E12">
            <v>9.6</v>
          </cell>
        </row>
        <row r="13">
          <cell r="E13">
            <v>15.164992000000002</v>
          </cell>
        </row>
        <row r="14">
          <cell r="E14">
            <v>13.1364</v>
          </cell>
        </row>
        <row r="16">
          <cell r="F16">
            <v>43.923659999999998</v>
          </cell>
        </row>
        <row r="17">
          <cell r="F17">
            <v>14.98</v>
          </cell>
        </row>
        <row r="18">
          <cell r="F18">
            <v>0.2</v>
          </cell>
        </row>
        <row r="19">
          <cell r="F19">
            <v>1.055801</v>
          </cell>
        </row>
        <row r="21">
          <cell r="F21">
            <v>1.5817190000000001</v>
          </cell>
        </row>
        <row r="22">
          <cell r="F22">
            <v>2.2262240000000002</v>
          </cell>
        </row>
        <row r="23">
          <cell r="F23">
            <v>9.0291230000000002</v>
          </cell>
        </row>
        <row r="24">
          <cell r="F24">
            <v>5.5015220000000005</v>
          </cell>
        </row>
        <row r="25">
          <cell r="F25">
            <v>24.302299999999999</v>
          </cell>
        </row>
        <row r="27">
          <cell r="E27">
            <v>15.322950000000001</v>
          </cell>
        </row>
        <row r="28">
          <cell r="E28">
            <v>14.291600000000001</v>
          </cell>
        </row>
        <row r="29">
          <cell r="E29">
            <v>21.285361999999999</v>
          </cell>
        </row>
      </sheetData>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01收入支出决算总表"/>
      <sheetName val="g02收入决算表"/>
      <sheetName val="g03支出决算表"/>
      <sheetName val="g04财政拨款收入支出决算总表"/>
      <sheetName val="g05一般公共预算财政拨款支出决算表"/>
      <sheetName val="g06一般公共预算财政拨款基本支出决算表"/>
      <sheetName val="Z07“三公”经费公共预算财政拨款支出决算表"/>
      <sheetName val="g08政府性基金预算财政拨款支出决算表"/>
    </sheetNames>
    <sheetDataSet>
      <sheetData sheetId="0" refreshError="1"/>
      <sheetData sheetId="1" refreshError="1"/>
      <sheetData sheetId="2" refreshError="1"/>
      <sheetData sheetId="3" refreshError="1"/>
      <sheetData sheetId="4" refreshError="1"/>
      <sheetData sheetId="5" refreshError="1">
        <row r="11">
          <cell r="E11">
            <v>26.281359999999999</v>
          </cell>
        </row>
        <row r="12">
          <cell r="E12">
            <v>4.0795000000000003</v>
          </cell>
        </row>
        <row r="13">
          <cell r="E13">
            <v>3.0457999999999998</v>
          </cell>
        </row>
        <row r="14">
          <cell r="E14">
            <v>1.8533550000000001</v>
          </cell>
        </row>
        <row r="15">
          <cell r="E15">
            <v>5.8832000000000004</v>
          </cell>
        </row>
        <row r="16">
          <cell r="E16">
            <v>2.8830800000000001</v>
          </cell>
        </row>
        <row r="18">
          <cell r="F18">
            <v>0.41915000000000002</v>
          </cell>
        </row>
        <row r="19">
          <cell r="F19">
            <v>2.9499999999999998E-2</v>
          </cell>
        </row>
        <row r="20">
          <cell r="F20">
            <v>1.0461</v>
          </cell>
        </row>
        <row r="21">
          <cell r="F21">
            <v>0.2</v>
          </cell>
        </row>
        <row r="24">
          <cell r="E24">
            <v>5.0991</v>
          </cell>
        </row>
        <row r="25">
          <cell r="E25">
            <v>6.9943280000000003</v>
          </cell>
        </row>
      </sheetData>
      <sheetData sheetId="6" refreshError="1"/>
      <sheetData sheetId="7" refreshError="1">
        <row r="12">
          <cell r="G12">
            <v>13.465104999999999</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01收入支出决算总表"/>
      <sheetName val="g02收入决算表"/>
      <sheetName val="g03支出决算表"/>
      <sheetName val="g04财政拨款收入支出决算总表"/>
      <sheetName val="g05一般公共预算财政拨款支出决算表"/>
      <sheetName val="g06一般公共预算财政拨款基本支出决算表"/>
      <sheetName val="Z07“三公”经费公共预算财政拨款支出决算表"/>
      <sheetName val="g08政府性基金预算财政拨款支出决算表"/>
    </sheetNames>
    <sheetDataSet>
      <sheetData sheetId="0" refreshError="1"/>
      <sheetData sheetId="1" refreshError="1"/>
      <sheetData sheetId="2" refreshError="1"/>
      <sheetData sheetId="3" refreshError="1"/>
      <sheetData sheetId="4" refreshError="1"/>
      <sheetData sheetId="5" refreshError="1">
        <row r="11">
          <cell r="E11">
            <v>32.02299</v>
          </cell>
        </row>
        <row r="12">
          <cell r="E12">
            <v>5.2172499999999999</v>
          </cell>
        </row>
        <row r="13">
          <cell r="E13">
            <v>3.45</v>
          </cell>
        </row>
        <row r="14">
          <cell r="E14">
            <v>6.3735759999999999</v>
          </cell>
        </row>
        <row r="15">
          <cell r="E15">
            <v>5.6492000000000004</v>
          </cell>
        </row>
        <row r="17">
          <cell r="F17">
            <v>0.47815000000000002</v>
          </cell>
        </row>
        <row r="18">
          <cell r="F18">
            <v>2.0400000000000001E-2</v>
          </cell>
        </row>
        <row r="20">
          <cell r="F20">
            <v>1.4099520000000001</v>
          </cell>
        </row>
        <row r="21">
          <cell r="F21">
            <v>0.59440000000000004</v>
          </cell>
        </row>
        <row r="23">
          <cell r="E23">
            <v>3.44</v>
          </cell>
        </row>
        <row r="25">
          <cell r="E25">
            <v>5.7873000000000001</v>
          </cell>
        </row>
        <row r="26">
          <cell r="E26">
            <v>8.3844110000000001</v>
          </cell>
        </row>
        <row r="27">
          <cell r="E27">
            <v>0.97583900000000001</v>
          </cell>
        </row>
      </sheetData>
      <sheetData sheetId="6" refreshError="1">
        <row r="8">
          <cell r="E8">
            <v>1.41</v>
          </cell>
          <cell r="K8">
            <v>1.4099520000000001</v>
          </cell>
        </row>
      </sheetData>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01收入支出决算总表"/>
      <sheetName val="g02收入决算表"/>
      <sheetName val="g03支出决算表"/>
      <sheetName val="g04财政拨款收入支出决算总表"/>
      <sheetName val="g05一般公共预算财政拨款支出决算表"/>
      <sheetName val="g06一般公共预算财政拨款基本支出决算表"/>
      <sheetName val="Z07“三公”经费公共预算财政拨款支出决算表"/>
      <sheetName val="g08政府性基金预算财政拨款支出决算表"/>
    </sheetNames>
    <sheetDataSet>
      <sheetData sheetId="0">
        <row r="8">
          <cell r="C8">
            <v>74.962968000000004</v>
          </cell>
        </row>
      </sheetData>
      <sheetData sheetId="1">
        <row r="11">
          <cell r="E11">
            <v>4.4158390000000001</v>
          </cell>
        </row>
      </sheetData>
      <sheetData sheetId="2">
        <row r="11">
          <cell r="E11">
            <v>4.4158390000000001</v>
          </cell>
        </row>
      </sheetData>
      <sheetData sheetId="3">
        <row r="8">
          <cell r="C8">
            <v>74.962968000000004</v>
          </cell>
        </row>
      </sheetData>
      <sheetData sheetId="4">
        <row r="12">
          <cell r="E12">
            <v>4.4158390000000001</v>
          </cell>
        </row>
      </sheetData>
      <sheetData sheetId="5">
        <row r="11">
          <cell r="E11">
            <v>32.02299</v>
          </cell>
        </row>
      </sheetData>
      <sheetData sheetId="6">
        <row r="8">
          <cell r="E8">
            <v>1.41</v>
          </cell>
          <cell r="K8">
            <v>1.4099520000000001</v>
          </cell>
        </row>
      </sheetData>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H35"/>
  <sheetViews>
    <sheetView tabSelected="1" zoomScaleSheetLayoutView="100" workbookViewId="0">
      <selection activeCell="C24" sqref="C24"/>
    </sheetView>
  </sheetViews>
  <sheetFormatPr defaultRowHeight="14.25"/>
  <cols>
    <col min="1" max="1" width="50.625" style="5" customWidth="1"/>
    <col min="2" max="2" width="4" style="5" customWidth="1"/>
    <col min="3" max="3" width="15.625" style="5" customWidth="1"/>
    <col min="4" max="4" width="50.625" style="5" customWidth="1"/>
    <col min="5" max="5" width="4.75" style="5" bestFit="1" customWidth="1"/>
    <col min="6" max="6" width="15.625" style="5" customWidth="1"/>
    <col min="7" max="8" width="9" style="4"/>
    <col min="9" max="16384" width="9" style="5"/>
  </cols>
  <sheetData>
    <row r="1" spans="1:8">
      <c r="A1" s="41"/>
    </row>
    <row r="2" spans="1:8" s="2" customFormat="1" ht="18" customHeight="1">
      <c r="A2" s="128" t="s">
        <v>84</v>
      </c>
      <c r="B2" s="128"/>
      <c r="C2" s="128"/>
      <c r="D2" s="128"/>
      <c r="E2" s="128"/>
      <c r="F2" s="128"/>
      <c r="G2" s="1"/>
      <c r="H2" s="1"/>
    </row>
    <row r="3" spans="1:8" ht="9.9499999999999993" customHeight="1">
      <c r="A3" s="3"/>
      <c r="B3" s="3"/>
      <c r="C3" s="3"/>
      <c r="D3" s="3"/>
      <c r="E3" s="3"/>
      <c r="F3" s="39" t="s">
        <v>54</v>
      </c>
    </row>
    <row r="4" spans="1:8" ht="15" customHeight="1" thickBot="1">
      <c r="A4" s="6" t="s">
        <v>147</v>
      </c>
      <c r="B4" s="3"/>
      <c r="C4" s="3"/>
      <c r="D4" s="3"/>
      <c r="E4" s="3"/>
      <c r="F4" s="39" t="s">
        <v>53</v>
      </c>
    </row>
    <row r="5" spans="1:8" s="8" customFormat="1" ht="21.95" customHeight="1">
      <c r="A5" s="129" t="s">
        <v>0</v>
      </c>
      <c r="B5" s="130"/>
      <c r="C5" s="130"/>
      <c r="D5" s="130" t="s">
        <v>1</v>
      </c>
      <c r="E5" s="130"/>
      <c r="F5" s="131"/>
      <c r="G5" s="7"/>
      <c r="H5" s="7"/>
    </row>
    <row r="6" spans="1:8" s="8" customFormat="1" ht="21.95" customHeight="1">
      <c r="A6" s="64" t="s">
        <v>2</v>
      </c>
      <c r="B6" s="69" t="s">
        <v>3</v>
      </c>
      <c r="C6" s="66" t="s">
        <v>4</v>
      </c>
      <c r="D6" s="65" t="s">
        <v>2</v>
      </c>
      <c r="E6" s="69" t="s">
        <v>3</v>
      </c>
      <c r="F6" s="67" t="s">
        <v>4</v>
      </c>
      <c r="G6" s="7"/>
      <c r="H6" s="7"/>
    </row>
    <row r="7" spans="1:8" s="8" customFormat="1" ht="21.95" customHeight="1">
      <c r="A7" s="64" t="s">
        <v>5</v>
      </c>
      <c r="B7" s="66"/>
      <c r="C7" s="65" t="s">
        <v>6</v>
      </c>
      <c r="D7" s="65" t="s">
        <v>5</v>
      </c>
      <c r="E7" s="66"/>
      <c r="F7" s="68" t="s">
        <v>7</v>
      </c>
      <c r="G7" s="7"/>
      <c r="H7" s="7"/>
    </row>
    <row r="8" spans="1:8" s="8" customFormat="1" ht="21.95" customHeight="1">
      <c r="A8" s="47" t="s">
        <v>67</v>
      </c>
      <c r="B8" s="46" t="s">
        <v>6</v>
      </c>
      <c r="C8" s="82">
        <v>3023.3368719999994</v>
      </c>
      <c r="D8" s="222" t="s">
        <v>86</v>
      </c>
      <c r="E8" s="223">
        <v>28</v>
      </c>
      <c r="F8" s="84">
        <v>0</v>
      </c>
      <c r="G8" s="7"/>
      <c r="H8" s="7"/>
    </row>
    <row r="9" spans="1:8" s="8" customFormat="1" ht="21.95" customHeight="1">
      <c r="A9" s="49" t="s">
        <v>68</v>
      </c>
      <c r="B9" s="46" t="s">
        <v>7</v>
      </c>
      <c r="C9" s="82">
        <v>0</v>
      </c>
      <c r="D9" s="222" t="s">
        <v>87</v>
      </c>
      <c r="E9" s="223">
        <v>29</v>
      </c>
      <c r="F9" s="84">
        <v>0</v>
      </c>
      <c r="G9" s="7"/>
      <c r="H9" s="7"/>
    </row>
    <row r="10" spans="1:8" s="8" customFormat="1" ht="21.95" customHeight="1">
      <c r="A10" s="49" t="s">
        <v>69</v>
      </c>
      <c r="B10" s="46" t="s">
        <v>8</v>
      </c>
      <c r="C10" s="82">
        <v>0</v>
      </c>
      <c r="D10" s="222" t="s">
        <v>88</v>
      </c>
      <c r="E10" s="223">
        <v>30</v>
      </c>
      <c r="F10" s="84">
        <v>0</v>
      </c>
      <c r="G10" s="7"/>
      <c r="H10" s="7"/>
    </row>
    <row r="11" spans="1:8" s="8" customFormat="1" ht="21.95" customHeight="1">
      <c r="A11" s="49" t="s">
        <v>70</v>
      </c>
      <c r="B11" s="46" t="s">
        <v>9</v>
      </c>
      <c r="C11" s="82">
        <v>0</v>
      </c>
      <c r="D11" s="222" t="s">
        <v>89</v>
      </c>
      <c r="E11" s="223">
        <v>31</v>
      </c>
      <c r="F11" s="84">
        <v>0</v>
      </c>
      <c r="G11" s="7"/>
      <c r="H11" s="7"/>
    </row>
    <row r="12" spans="1:8" s="8" customFormat="1" ht="21.95" customHeight="1">
      <c r="A12" s="49" t="s">
        <v>82</v>
      </c>
      <c r="B12" s="46" t="s">
        <v>10</v>
      </c>
      <c r="C12" s="82">
        <v>0</v>
      </c>
      <c r="D12" s="222" t="s">
        <v>90</v>
      </c>
      <c r="E12" s="223">
        <v>32</v>
      </c>
      <c r="F12" s="84">
        <v>0</v>
      </c>
      <c r="G12" s="7"/>
      <c r="H12" s="7"/>
    </row>
    <row r="13" spans="1:8" s="8" customFormat="1" ht="21.95" customHeight="1">
      <c r="A13" s="49" t="s">
        <v>71</v>
      </c>
      <c r="B13" s="46" t="s">
        <v>11</v>
      </c>
      <c r="C13" s="82">
        <v>0</v>
      </c>
      <c r="D13" s="222" t="s">
        <v>91</v>
      </c>
      <c r="E13" s="223">
        <v>33</v>
      </c>
      <c r="F13" s="84">
        <v>0</v>
      </c>
      <c r="G13" s="7"/>
      <c r="H13" s="7"/>
    </row>
    <row r="14" spans="1:8" s="8" customFormat="1" ht="21.95" customHeight="1">
      <c r="A14" s="49"/>
      <c r="B14" s="46" t="s">
        <v>12</v>
      </c>
      <c r="C14" s="82"/>
      <c r="D14" s="222" t="s">
        <v>131</v>
      </c>
      <c r="E14" s="223">
        <v>34</v>
      </c>
      <c r="F14" s="84">
        <v>0</v>
      </c>
      <c r="G14" s="7"/>
      <c r="H14" s="7"/>
    </row>
    <row r="15" spans="1:8" s="8" customFormat="1" ht="21.95" customHeight="1">
      <c r="A15" s="49"/>
      <c r="B15" s="46" t="s">
        <v>13</v>
      </c>
      <c r="C15" s="82"/>
      <c r="D15" s="222" t="s">
        <v>132</v>
      </c>
      <c r="E15" s="223">
        <v>35</v>
      </c>
      <c r="F15" s="84">
        <v>84.408334000000011</v>
      </c>
      <c r="G15" s="7"/>
      <c r="H15" s="7"/>
    </row>
    <row r="16" spans="1:8" s="8" customFormat="1" ht="21.95" customHeight="1">
      <c r="A16" s="49"/>
      <c r="B16" s="46" t="s">
        <v>14</v>
      </c>
      <c r="C16" s="82"/>
      <c r="D16" s="222" t="s">
        <v>133</v>
      </c>
      <c r="E16" s="223">
        <v>36</v>
      </c>
      <c r="F16" s="84">
        <v>50.61589</v>
      </c>
      <c r="G16" s="7"/>
      <c r="H16" s="7"/>
    </row>
    <row r="17" spans="1:8" s="8" customFormat="1" ht="21.95" customHeight="1">
      <c r="A17" s="49"/>
      <c r="B17" s="46" t="s">
        <v>15</v>
      </c>
      <c r="C17" s="82"/>
      <c r="D17" s="222" t="s">
        <v>134</v>
      </c>
      <c r="E17" s="223">
        <v>37</v>
      </c>
      <c r="F17" s="84">
        <v>0</v>
      </c>
      <c r="G17" s="7"/>
      <c r="H17" s="7"/>
    </row>
    <row r="18" spans="1:8" s="8" customFormat="1" ht="21.95" customHeight="1">
      <c r="A18" s="49"/>
      <c r="B18" s="46" t="s">
        <v>16</v>
      </c>
      <c r="C18" s="82"/>
      <c r="D18" s="222" t="s">
        <v>135</v>
      </c>
      <c r="E18" s="223">
        <v>38</v>
      </c>
      <c r="F18" s="84">
        <v>663.30049299999996</v>
      </c>
      <c r="G18" s="7"/>
      <c r="H18" s="7"/>
    </row>
    <row r="19" spans="1:8" s="8" customFormat="1" ht="21.95" customHeight="1">
      <c r="A19" s="49"/>
      <c r="B19" s="46" t="s">
        <v>17</v>
      </c>
      <c r="C19" s="82"/>
      <c r="D19" s="222" t="s">
        <v>136</v>
      </c>
      <c r="E19" s="223">
        <v>39</v>
      </c>
      <c r="F19" s="84">
        <v>0</v>
      </c>
      <c r="G19" s="7"/>
      <c r="H19" s="7"/>
    </row>
    <row r="20" spans="1:8" s="8" customFormat="1" ht="21.95" customHeight="1">
      <c r="A20" s="49"/>
      <c r="B20" s="46" t="s">
        <v>18</v>
      </c>
      <c r="C20" s="82"/>
      <c r="D20" s="222" t="s">
        <v>137</v>
      </c>
      <c r="E20" s="223">
        <v>40</v>
      </c>
      <c r="F20" s="84">
        <v>0</v>
      </c>
      <c r="G20" s="7"/>
      <c r="H20" s="7"/>
    </row>
    <row r="21" spans="1:8" s="8" customFormat="1" ht="21.95" customHeight="1">
      <c r="A21" s="49"/>
      <c r="B21" s="46" t="s">
        <v>19</v>
      </c>
      <c r="C21" s="82"/>
      <c r="D21" s="222" t="s">
        <v>138</v>
      </c>
      <c r="E21" s="223">
        <v>41</v>
      </c>
      <c r="F21" s="84">
        <v>0</v>
      </c>
      <c r="G21" s="7"/>
      <c r="H21" s="7"/>
    </row>
    <row r="22" spans="1:8" s="8" customFormat="1" ht="21.95" customHeight="1">
      <c r="A22" s="49"/>
      <c r="B22" s="46" t="s">
        <v>129</v>
      </c>
      <c r="C22" s="82"/>
      <c r="D22" s="222" t="s">
        <v>139</v>
      </c>
      <c r="E22" s="223">
        <v>42</v>
      </c>
      <c r="F22" s="84">
        <v>0</v>
      </c>
      <c r="G22" s="7"/>
      <c r="H22" s="7"/>
    </row>
    <row r="23" spans="1:8" s="8" customFormat="1" ht="21.95" customHeight="1">
      <c r="A23" s="49"/>
      <c r="B23" s="46" t="s">
        <v>20</v>
      </c>
      <c r="C23" s="82"/>
      <c r="D23" s="222" t="s">
        <v>140</v>
      </c>
      <c r="E23" s="223">
        <v>43</v>
      </c>
      <c r="F23" s="84">
        <v>0</v>
      </c>
      <c r="G23" s="7"/>
      <c r="H23" s="7"/>
    </row>
    <row r="24" spans="1:8" s="8" customFormat="1" ht="21.95" customHeight="1">
      <c r="A24" s="49"/>
      <c r="B24" s="46" t="s">
        <v>21</v>
      </c>
      <c r="C24" s="82"/>
      <c r="D24" s="222" t="s">
        <v>141</v>
      </c>
      <c r="E24" s="223">
        <v>44</v>
      </c>
      <c r="F24" s="84">
        <v>2110.3145549999999</v>
      </c>
      <c r="G24" s="7"/>
      <c r="H24" s="7"/>
    </row>
    <row r="25" spans="1:8" s="8" customFormat="1" ht="21.95" customHeight="1">
      <c r="A25" s="49"/>
      <c r="B25" s="46" t="s">
        <v>22</v>
      </c>
      <c r="C25" s="82"/>
      <c r="D25" s="222" t="s">
        <v>142</v>
      </c>
      <c r="E25" s="223">
        <v>45</v>
      </c>
      <c r="F25" s="84">
        <v>114.69760000000001</v>
      </c>
      <c r="G25" s="7"/>
      <c r="H25" s="7"/>
    </row>
    <row r="26" spans="1:8" s="8" customFormat="1" ht="21.95" customHeight="1">
      <c r="A26" s="49"/>
      <c r="B26" s="46" t="s">
        <v>23</v>
      </c>
      <c r="C26" s="82"/>
      <c r="D26" s="222" t="s">
        <v>143</v>
      </c>
      <c r="E26" s="223">
        <v>46</v>
      </c>
      <c r="F26" s="84">
        <v>0</v>
      </c>
      <c r="G26" s="7"/>
      <c r="H26" s="7"/>
    </row>
    <row r="27" spans="1:8" s="8" customFormat="1" ht="21.95" customHeight="1">
      <c r="A27" s="49"/>
      <c r="B27" s="46" t="s">
        <v>24</v>
      </c>
      <c r="C27" s="82"/>
      <c r="D27" s="222" t="s">
        <v>144</v>
      </c>
      <c r="E27" s="223">
        <v>47</v>
      </c>
      <c r="F27" s="84">
        <v>0</v>
      </c>
      <c r="G27" s="7"/>
      <c r="H27" s="7"/>
    </row>
    <row r="28" spans="1:8" s="8" customFormat="1" ht="21.95" customHeight="1">
      <c r="A28" s="49"/>
      <c r="B28" s="46" t="s">
        <v>25</v>
      </c>
      <c r="C28" s="82"/>
      <c r="D28" s="222" t="s">
        <v>145</v>
      </c>
      <c r="E28" s="223">
        <v>48</v>
      </c>
      <c r="F28" s="84">
        <v>0</v>
      </c>
      <c r="G28" s="7"/>
      <c r="H28" s="7"/>
    </row>
    <row r="29" spans="1:8" s="8" customFormat="1" ht="21.95" customHeight="1">
      <c r="A29" s="50"/>
      <c r="B29" s="46" t="s">
        <v>26</v>
      </c>
      <c r="C29" s="82"/>
      <c r="D29" s="79" t="s">
        <v>146</v>
      </c>
      <c r="E29" s="223">
        <v>49</v>
      </c>
      <c r="F29" s="84">
        <v>0</v>
      </c>
      <c r="G29" s="7"/>
      <c r="H29" s="7"/>
    </row>
    <row r="30" spans="1:8" s="8" customFormat="1" ht="21.95" customHeight="1">
      <c r="A30" s="55" t="s">
        <v>28</v>
      </c>
      <c r="B30" s="46" t="s">
        <v>27</v>
      </c>
      <c r="C30" s="82">
        <f>SUM(C8:C13)</f>
        <v>3023.3368719999994</v>
      </c>
      <c r="D30" s="56" t="s">
        <v>30</v>
      </c>
      <c r="E30" s="223">
        <v>50</v>
      </c>
      <c r="F30" s="224">
        <f>SUM(F8:F29)</f>
        <v>3023.3368719999999</v>
      </c>
      <c r="G30" s="7"/>
      <c r="H30" s="7"/>
    </row>
    <row r="31" spans="1:8" s="8" customFormat="1" ht="21.95" customHeight="1">
      <c r="A31" s="51" t="s">
        <v>72</v>
      </c>
      <c r="B31" s="46" t="s">
        <v>29</v>
      </c>
      <c r="C31" s="82">
        <v>0</v>
      </c>
      <c r="D31" s="57" t="s">
        <v>73</v>
      </c>
      <c r="E31" s="223">
        <v>51</v>
      </c>
      <c r="F31" s="85">
        <v>0</v>
      </c>
      <c r="G31" s="7"/>
      <c r="H31" s="7"/>
    </row>
    <row r="32" spans="1:8" s="8" customFormat="1" ht="21.95" customHeight="1">
      <c r="A32" s="51" t="s">
        <v>85</v>
      </c>
      <c r="B32" s="46" t="s">
        <v>31</v>
      </c>
      <c r="C32" s="82">
        <v>0</v>
      </c>
      <c r="D32" s="57" t="s">
        <v>74</v>
      </c>
      <c r="E32" s="223">
        <v>52</v>
      </c>
      <c r="F32" s="85">
        <v>0</v>
      </c>
      <c r="G32" s="7"/>
      <c r="H32" s="7"/>
    </row>
    <row r="33" spans="1:8" s="8" customFormat="1" ht="21.95" customHeight="1">
      <c r="A33" s="59"/>
      <c r="B33" s="46" t="s">
        <v>32</v>
      </c>
      <c r="C33" s="83"/>
      <c r="D33" s="61"/>
      <c r="E33" s="223">
        <v>53</v>
      </c>
      <c r="F33" s="86"/>
      <c r="G33" s="7"/>
      <c r="H33" s="7"/>
    </row>
    <row r="34" spans="1:8" ht="21.95" customHeight="1" thickBot="1">
      <c r="A34" s="63" t="s">
        <v>33</v>
      </c>
      <c r="B34" s="46" t="s">
        <v>130</v>
      </c>
      <c r="C34" s="225">
        <f>C30+C32+C31</f>
        <v>3023.3368719999994</v>
      </c>
      <c r="D34" s="226" t="s">
        <v>33</v>
      </c>
      <c r="E34" s="223">
        <v>54</v>
      </c>
      <c r="F34" s="227">
        <f>F30+F31+F32</f>
        <v>3023.3368719999999</v>
      </c>
    </row>
    <row r="35" spans="1:8" ht="29.25" customHeight="1">
      <c r="A35" s="132" t="s">
        <v>94</v>
      </c>
      <c r="B35" s="133"/>
      <c r="C35" s="133"/>
      <c r="D35" s="133"/>
      <c r="E35" s="133"/>
      <c r="F35" s="133"/>
    </row>
  </sheetData>
  <mergeCells count="4">
    <mergeCell ref="A2:F2"/>
    <mergeCell ref="A5:C5"/>
    <mergeCell ref="D5:F5"/>
    <mergeCell ref="A35:F35"/>
  </mergeCells>
  <phoneticPr fontId="2" type="noConversion"/>
  <printOptions horizontalCentered="1"/>
  <pageMargins left="0.35433070866141736" right="0.35433070866141736" top="0.59055118110236227" bottom="0.78740157480314965" header="0.51181102362204722" footer="0.19685039370078741"/>
  <pageSetup paperSize="9" scale="94" orientation="landscape" horizontalDpi="300" verticalDpi="300" r:id="rId1"/>
  <headerFooter alignWithMargins="0">
    <oddFooter>&amp;C第 &amp;P 页</oddFooter>
  </headerFooter>
  <ignoredErrors>
    <ignoredError sqref="A7:F7 B8:B13" numberStoredAsText="1"/>
  </ignoredErrors>
</worksheet>
</file>

<file path=xl/worksheets/sheet2.xml><?xml version="1.0" encoding="utf-8"?>
<worksheet xmlns="http://schemas.openxmlformats.org/spreadsheetml/2006/main" xmlns:r="http://schemas.openxmlformats.org/officeDocument/2006/relationships">
  <dimension ref="A1:K36"/>
  <sheetViews>
    <sheetView zoomScaleSheetLayoutView="160" workbookViewId="0">
      <selection activeCell="D14" sqref="D14"/>
    </sheetView>
  </sheetViews>
  <sheetFormatPr defaultRowHeight="14.25"/>
  <cols>
    <col min="1" max="2" width="4.625" style="21" customWidth="1"/>
    <col min="3" max="3" width="27.5" style="11" customWidth="1"/>
    <col min="4" max="10" width="13.625" style="11" customWidth="1"/>
    <col min="11" max="16384" width="9" style="11"/>
  </cols>
  <sheetData>
    <row r="1" spans="1:11" s="9" customFormat="1" ht="21.75">
      <c r="A1" s="152" t="s">
        <v>92</v>
      </c>
      <c r="B1" s="152"/>
      <c r="C1" s="152"/>
      <c r="D1" s="152"/>
      <c r="E1" s="152"/>
      <c r="F1" s="152"/>
      <c r="G1" s="152"/>
      <c r="H1" s="152"/>
      <c r="I1" s="152"/>
      <c r="J1" s="152"/>
    </row>
    <row r="2" spans="1:11">
      <c r="A2" s="87"/>
      <c r="B2" s="87"/>
      <c r="C2" s="10"/>
      <c r="D2" s="10"/>
      <c r="E2" s="10"/>
      <c r="F2" s="10"/>
      <c r="G2" s="10"/>
      <c r="H2" s="10"/>
      <c r="I2" s="10"/>
      <c r="J2" s="39" t="s">
        <v>55</v>
      </c>
    </row>
    <row r="3" spans="1:11" ht="15" thickBot="1">
      <c r="A3" s="88" t="s">
        <v>147</v>
      </c>
      <c r="B3" s="87"/>
      <c r="C3" s="10"/>
      <c r="D3" s="10"/>
      <c r="E3" s="10"/>
      <c r="F3" s="12"/>
      <c r="G3" s="10"/>
      <c r="H3" s="10"/>
      <c r="I3" s="10"/>
      <c r="J3" s="39" t="s">
        <v>52</v>
      </c>
    </row>
    <row r="4" spans="1:11" s="14" customFormat="1" ht="22.5" customHeight="1">
      <c r="A4" s="136" t="s">
        <v>34</v>
      </c>
      <c r="B4" s="137"/>
      <c r="C4" s="137"/>
      <c r="D4" s="147" t="s">
        <v>28</v>
      </c>
      <c r="E4" s="138" t="s">
        <v>59</v>
      </c>
      <c r="F4" s="147" t="s">
        <v>35</v>
      </c>
      <c r="G4" s="147" t="s">
        <v>36</v>
      </c>
      <c r="H4" s="147" t="s">
        <v>37</v>
      </c>
      <c r="I4" s="147" t="s">
        <v>83</v>
      </c>
      <c r="J4" s="153" t="s">
        <v>38</v>
      </c>
      <c r="K4" s="13"/>
    </row>
    <row r="5" spans="1:11" s="14" customFormat="1" ht="22.5" customHeight="1">
      <c r="A5" s="157" t="s">
        <v>117</v>
      </c>
      <c r="B5" s="158"/>
      <c r="C5" s="161" t="s">
        <v>39</v>
      </c>
      <c r="D5" s="148"/>
      <c r="E5" s="139"/>
      <c r="F5" s="148"/>
      <c r="G5" s="148"/>
      <c r="H5" s="148"/>
      <c r="I5" s="148"/>
      <c r="J5" s="154"/>
      <c r="K5" s="13"/>
    </row>
    <row r="6" spans="1:11" s="14" customFormat="1" ht="22.5" customHeight="1">
      <c r="A6" s="159"/>
      <c r="B6" s="160"/>
      <c r="C6" s="149"/>
      <c r="D6" s="149"/>
      <c r="E6" s="140"/>
      <c r="F6" s="149"/>
      <c r="G6" s="149"/>
      <c r="H6" s="149"/>
      <c r="I6" s="149"/>
      <c r="J6" s="155"/>
      <c r="K6" s="13"/>
    </row>
    <row r="7" spans="1:11" ht="22.5" customHeight="1">
      <c r="A7" s="141" t="s">
        <v>40</v>
      </c>
      <c r="B7" s="142"/>
      <c r="C7" s="143"/>
      <c r="D7" s="15" t="s">
        <v>6</v>
      </c>
      <c r="E7" s="15" t="s">
        <v>7</v>
      </c>
      <c r="F7" s="15" t="s">
        <v>8</v>
      </c>
      <c r="G7" s="15" t="s">
        <v>9</v>
      </c>
      <c r="H7" s="15" t="s">
        <v>10</v>
      </c>
      <c r="I7" s="15" t="s">
        <v>11</v>
      </c>
      <c r="J7" s="42" t="s">
        <v>58</v>
      </c>
      <c r="K7" s="16"/>
    </row>
    <row r="8" spans="1:11" ht="22.5" customHeight="1">
      <c r="A8" s="228" t="s">
        <v>33</v>
      </c>
      <c r="B8" s="229"/>
      <c r="C8" s="230"/>
      <c r="D8" s="34">
        <f>D9+D15+D21+D24+D31</f>
        <v>3023.337642</v>
      </c>
      <c r="E8" s="34">
        <f>E9+E15+E21+E24+E31</f>
        <v>3023.337642</v>
      </c>
      <c r="F8" s="98">
        <v>0</v>
      </c>
      <c r="G8" s="98">
        <v>0</v>
      </c>
      <c r="H8" s="98">
        <v>0</v>
      </c>
      <c r="I8" s="98">
        <v>0</v>
      </c>
      <c r="J8" s="102">
        <v>0</v>
      </c>
      <c r="K8" s="16"/>
    </row>
    <row r="9" spans="1:11" ht="22.5" customHeight="1">
      <c r="A9" s="231">
        <v>208</v>
      </c>
      <c r="B9" s="232"/>
      <c r="C9" s="233" t="s">
        <v>148</v>
      </c>
      <c r="D9" s="34">
        <f>D10+D13</f>
        <v>84.409544999999994</v>
      </c>
      <c r="E9" s="34">
        <f>E10+E13</f>
        <v>84.409544999999994</v>
      </c>
      <c r="F9" s="98">
        <v>0</v>
      </c>
      <c r="G9" s="98">
        <v>0</v>
      </c>
      <c r="H9" s="98">
        <v>0</v>
      </c>
      <c r="I9" s="98">
        <v>0</v>
      </c>
      <c r="J9" s="102">
        <v>0</v>
      </c>
      <c r="K9" s="16"/>
    </row>
    <row r="10" spans="1:11" ht="22.5" customHeight="1">
      <c r="A10" s="234" t="s">
        <v>150</v>
      </c>
      <c r="B10" s="235"/>
      <c r="C10" s="233" t="s">
        <v>149</v>
      </c>
      <c r="D10" s="92">
        <f>D11+D12</f>
        <v>67.790544999999995</v>
      </c>
      <c r="E10" s="34">
        <f>E11+E12</f>
        <v>67.790544999999995</v>
      </c>
      <c r="F10" s="98">
        <v>0</v>
      </c>
      <c r="G10" s="98">
        <v>0</v>
      </c>
      <c r="H10" s="98">
        <v>0</v>
      </c>
      <c r="I10" s="98">
        <v>0</v>
      </c>
      <c r="J10" s="102">
        <v>0</v>
      </c>
      <c r="K10" s="16"/>
    </row>
    <row r="11" spans="1:11" ht="22.5" customHeight="1">
      <c r="A11" s="234" t="s">
        <v>152</v>
      </c>
      <c r="B11" s="235"/>
      <c r="C11" s="233" t="s">
        <v>151</v>
      </c>
      <c r="D11" s="92">
        <v>48.050545</v>
      </c>
      <c r="E11" s="34">
        <v>48.050545</v>
      </c>
      <c r="F11" s="98">
        <v>0</v>
      </c>
      <c r="G11" s="98">
        <v>0</v>
      </c>
      <c r="H11" s="98">
        <v>0</v>
      </c>
      <c r="I11" s="98">
        <v>0</v>
      </c>
      <c r="J11" s="102">
        <v>0</v>
      </c>
      <c r="K11" s="16"/>
    </row>
    <row r="12" spans="1:11" ht="22.5" customHeight="1">
      <c r="A12" s="234" t="s">
        <v>153</v>
      </c>
      <c r="B12" s="235"/>
      <c r="C12" s="233" t="s">
        <v>154</v>
      </c>
      <c r="D12" s="34">
        <f>E12</f>
        <v>19.739999999999998</v>
      </c>
      <c r="E12" s="34">
        <v>19.739999999999998</v>
      </c>
      <c r="F12" s="98">
        <v>0</v>
      </c>
      <c r="G12" s="98">
        <v>0</v>
      </c>
      <c r="H12" s="98">
        <v>0</v>
      </c>
      <c r="I12" s="98">
        <v>0</v>
      </c>
      <c r="J12" s="102">
        <v>0</v>
      </c>
      <c r="K12" s="16"/>
    </row>
    <row r="13" spans="1:11" ht="22.5" customHeight="1">
      <c r="A13" s="236" t="s">
        <v>155</v>
      </c>
      <c r="B13" s="237"/>
      <c r="C13" s="233" t="s">
        <v>156</v>
      </c>
      <c r="D13" s="34">
        <f>D14</f>
        <v>16.619</v>
      </c>
      <c r="E13" s="34">
        <f>E14</f>
        <v>16.619</v>
      </c>
      <c r="F13" s="98">
        <v>0</v>
      </c>
      <c r="G13" s="98">
        <v>0</v>
      </c>
      <c r="H13" s="98">
        <v>0</v>
      </c>
      <c r="I13" s="98">
        <v>0</v>
      </c>
      <c r="J13" s="102">
        <v>0</v>
      </c>
      <c r="K13" s="16"/>
    </row>
    <row r="14" spans="1:11" ht="22.5" customHeight="1">
      <c r="A14" s="236" t="s">
        <v>157</v>
      </c>
      <c r="B14" s="237"/>
      <c r="C14" s="233" t="s">
        <v>158</v>
      </c>
      <c r="D14" s="34">
        <v>16.619</v>
      </c>
      <c r="E14" s="34">
        <v>16.619</v>
      </c>
      <c r="F14" s="98">
        <v>0</v>
      </c>
      <c r="G14" s="98">
        <v>0</v>
      </c>
      <c r="H14" s="98">
        <v>0</v>
      </c>
      <c r="I14" s="98">
        <v>0</v>
      </c>
      <c r="J14" s="102">
        <v>0</v>
      </c>
      <c r="K14" s="16"/>
    </row>
    <row r="15" spans="1:11" ht="22.5" customHeight="1">
      <c r="A15" s="236" t="s">
        <v>159</v>
      </c>
      <c r="B15" s="232"/>
      <c r="C15" s="233" t="s">
        <v>160</v>
      </c>
      <c r="D15" s="34">
        <f>D16+D19</f>
        <v>50.621589999999998</v>
      </c>
      <c r="E15" s="34">
        <f>E16+E19</f>
        <v>50.621589999999998</v>
      </c>
      <c r="F15" s="98">
        <v>0</v>
      </c>
      <c r="G15" s="98">
        <v>0</v>
      </c>
      <c r="H15" s="98">
        <v>0</v>
      </c>
      <c r="I15" s="98">
        <v>0</v>
      </c>
      <c r="J15" s="102">
        <v>0</v>
      </c>
      <c r="K15" s="16"/>
    </row>
    <row r="16" spans="1:11" ht="22.5" customHeight="1">
      <c r="A16" s="236" t="s">
        <v>161</v>
      </c>
      <c r="B16" s="232"/>
      <c r="C16" s="233" t="s">
        <v>162</v>
      </c>
      <c r="D16" s="34">
        <f>D17+D18</f>
        <v>35.961590000000001</v>
      </c>
      <c r="E16" s="34">
        <f>E17+E18</f>
        <v>35.961590000000001</v>
      </c>
      <c r="F16" s="98">
        <v>0</v>
      </c>
      <c r="G16" s="98">
        <v>0</v>
      </c>
      <c r="H16" s="98">
        <v>0</v>
      </c>
      <c r="I16" s="98">
        <v>0</v>
      </c>
      <c r="J16" s="102">
        <v>0</v>
      </c>
      <c r="K16" s="16"/>
    </row>
    <row r="17" spans="1:11" ht="22.5" customHeight="1">
      <c r="A17" s="236" t="s">
        <v>165</v>
      </c>
      <c r="B17" s="232"/>
      <c r="C17" s="233" t="s">
        <v>163</v>
      </c>
      <c r="D17" s="34">
        <v>26.402180000000001</v>
      </c>
      <c r="E17" s="34">
        <v>26.402180000000001</v>
      </c>
      <c r="F17" s="98">
        <v>0</v>
      </c>
      <c r="G17" s="98">
        <v>0</v>
      </c>
      <c r="H17" s="98">
        <v>0</v>
      </c>
      <c r="I17" s="98">
        <v>0</v>
      </c>
      <c r="J17" s="102">
        <v>0</v>
      </c>
      <c r="K17" s="16"/>
    </row>
    <row r="18" spans="1:11" ht="22.5" customHeight="1">
      <c r="A18" s="236" t="s">
        <v>166</v>
      </c>
      <c r="B18" s="232"/>
      <c r="C18" s="233" t="s">
        <v>164</v>
      </c>
      <c r="D18" s="34">
        <v>9.5594099999999997</v>
      </c>
      <c r="E18" s="34">
        <v>9.5594099999999997</v>
      </c>
      <c r="F18" s="98">
        <v>0</v>
      </c>
      <c r="G18" s="98">
        <v>0</v>
      </c>
      <c r="H18" s="98">
        <v>0</v>
      </c>
      <c r="I18" s="98">
        <v>0</v>
      </c>
      <c r="J18" s="102">
        <v>0</v>
      </c>
      <c r="K18" s="16"/>
    </row>
    <row r="19" spans="1:11" ht="22.5" customHeight="1">
      <c r="A19" s="236" t="s">
        <v>168</v>
      </c>
      <c r="B19" s="232"/>
      <c r="C19" s="233" t="s">
        <v>167</v>
      </c>
      <c r="D19" s="34">
        <f>D20</f>
        <v>14.66</v>
      </c>
      <c r="E19" s="34">
        <f>E20</f>
        <v>14.66</v>
      </c>
      <c r="F19" s="98">
        <v>0</v>
      </c>
      <c r="G19" s="98">
        <v>0</v>
      </c>
      <c r="H19" s="98">
        <v>0</v>
      </c>
      <c r="I19" s="98">
        <v>0</v>
      </c>
      <c r="J19" s="102">
        <v>0</v>
      </c>
      <c r="K19" s="16"/>
    </row>
    <row r="20" spans="1:11" ht="22.5" customHeight="1">
      <c r="A20" s="236" t="s">
        <v>170</v>
      </c>
      <c r="B20" s="232"/>
      <c r="C20" s="233" t="s">
        <v>169</v>
      </c>
      <c r="D20" s="34">
        <v>14.66</v>
      </c>
      <c r="E20" s="34">
        <v>14.66</v>
      </c>
      <c r="F20" s="98">
        <v>0</v>
      </c>
      <c r="G20" s="98">
        <v>0</v>
      </c>
      <c r="H20" s="98">
        <v>0</v>
      </c>
      <c r="I20" s="98">
        <v>0</v>
      </c>
      <c r="J20" s="102">
        <v>0</v>
      </c>
      <c r="K20" s="16"/>
    </row>
    <row r="21" spans="1:11" ht="22.5" customHeight="1">
      <c r="A21" s="236" t="s">
        <v>172</v>
      </c>
      <c r="B21" s="232"/>
      <c r="C21" s="233" t="s">
        <v>171</v>
      </c>
      <c r="D21" s="34">
        <f>D22</f>
        <v>663.30049299999996</v>
      </c>
      <c r="E21" s="34">
        <f>E22</f>
        <v>663.30049299999996</v>
      </c>
      <c r="F21" s="98">
        <v>0</v>
      </c>
      <c r="G21" s="98">
        <v>0</v>
      </c>
      <c r="H21" s="98">
        <v>0</v>
      </c>
      <c r="I21" s="98">
        <v>0</v>
      </c>
      <c r="J21" s="102">
        <v>0</v>
      </c>
      <c r="K21" s="16"/>
    </row>
    <row r="22" spans="1:11" ht="45.75" customHeight="1">
      <c r="A22" s="236" t="s">
        <v>174</v>
      </c>
      <c r="B22" s="232"/>
      <c r="C22" s="238" t="s">
        <v>173</v>
      </c>
      <c r="D22" s="34">
        <f>D23</f>
        <v>663.30049299999996</v>
      </c>
      <c r="E22" s="34">
        <f>E23</f>
        <v>663.30049299999996</v>
      </c>
      <c r="F22" s="98">
        <v>0</v>
      </c>
      <c r="G22" s="98">
        <v>0</v>
      </c>
      <c r="H22" s="98">
        <v>0</v>
      </c>
      <c r="I22" s="98">
        <v>0</v>
      </c>
      <c r="J22" s="102">
        <v>0</v>
      </c>
      <c r="K22" s="16"/>
    </row>
    <row r="23" spans="1:11" ht="22.5" customHeight="1">
      <c r="A23" s="236" t="s">
        <v>176</v>
      </c>
      <c r="B23" s="232"/>
      <c r="C23" s="233" t="s">
        <v>175</v>
      </c>
      <c r="D23" s="34">
        <v>663.30049299999996</v>
      </c>
      <c r="E23" s="34">
        <v>663.30049299999996</v>
      </c>
      <c r="F23" s="98">
        <v>0</v>
      </c>
      <c r="G23" s="98">
        <v>0</v>
      </c>
      <c r="H23" s="98">
        <v>0</v>
      </c>
      <c r="I23" s="98">
        <v>0</v>
      </c>
      <c r="J23" s="102">
        <v>0</v>
      </c>
      <c r="K23" s="16"/>
    </row>
    <row r="24" spans="1:11" ht="22.5" customHeight="1">
      <c r="A24" s="236" t="s">
        <v>178</v>
      </c>
      <c r="B24" s="232"/>
      <c r="C24" s="233" t="s">
        <v>177</v>
      </c>
      <c r="D24" s="34">
        <f>D25</f>
        <v>2110.3084140000001</v>
      </c>
      <c r="E24" s="34">
        <f>E25</f>
        <v>2110.3084140000001</v>
      </c>
      <c r="F24" s="98">
        <v>0</v>
      </c>
      <c r="G24" s="98">
        <v>0</v>
      </c>
      <c r="H24" s="98">
        <v>0</v>
      </c>
      <c r="I24" s="98">
        <v>0</v>
      </c>
      <c r="J24" s="102">
        <v>0</v>
      </c>
      <c r="K24" s="16"/>
    </row>
    <row r="25" spans="1:11" ht="22.5" customHeight="1">
      <c r="A25" s="236" t="s">
        <v>179</v>
      </c>
      <c r="B25" s="232"/>
      <c r="C25" s="233" t="s">
        <v>180</v>
      </c>
      <c r="D25" s="34">
        <f>D26+D27+D28+D29+D30</f>
        <v>2110.3084140000001</v>
      </c>
      <c r="E25" s="34">
        <f>E26+E27+E28+E29+E30</f>
        <v>2110.3084140000001</v>
      </c>
      <c r="F25" s="98">
        <v>0</v>
      </c>
      <c r="G25" s="98">
        <v>0</v>
      </c>
      <c r="H25" s="98">
        <v>0</v>
      </c>
      <c r="I25" s="98">
        <v>0</v>
      </c>
      <c r="J25" s="102">
        <v>0</v>
      </c>
      <c r="K25" s="16"/>
    </row>
    <row r="26" spans="1:11" ht="22.5" customHeight="1">
      <c r="A26" s="236" t="s">
        <v>182</v>
      </c>
      <c r="B26" s="232"/>
      <c r="C26" s="233" t="s">
        <v>181</v>
      </c>
      <c r="D26" s="34">
        <v>993.18541400000004</v>
      </c>
      <c r="E26" s="34">
        <v>993.18541400000004</v>
      </c>
      <c r="F26" s="98">
        <v>0</v>
      </c>
      <c r="G26" s="98">
        <v>0</v>
      </c>
      <c r="H26" s="98">
        <v>0</v>
      </c>
      <c r="I26" s="98">
        <v>0</v>
      </c>
      <c r="J26" s="102">
        <v>0</v>
      </c>
      <c r="K26" s="16"/>
    </row>
    <row r="27" spans="1:11" ht="22.5" customHeight="1">
      <c r="A27" s="236" t="s">
        <v>184</v>
      </c>
      <c r="B27" s="232"/>
      <c r="C27" s="233" t="s">
        <v>183</v>
      </c>
      <c r="D27" s="34">
        <v>149.7405</v>
      </c>
      <c r="E27" s="34">
        <v>149.7405</v>
      </c>
      <c r="F27" s="98">
        <v>0</v>
      </c>
      <c r="G27" s="98">
        <v>0</v>
      </c>
      <c r="H27" s="98">
        <v>0</v>
      </c>
      <c r="I27" s="98">
        <v>0</v>
      </c>
      <c r="J27" s="102">
        <v>0</v>
      </c>
      <c r="K27" s="16"/>
    </row>
    <row r="28" spans="1:11" ht="22.5" customHeight="1">
      <c r="A28" s="239" t="s">
        <v>186</v>
      </c>
      <c r="B28" s="240"/>
      <c r="C28" s="233" t="s">
        <v>185</v>
      </c>
      <c r="D28" s="34">
        <v>34.6</v>
      </c>
      <c r="E28" s="34">
        <v>34.6</v>
      </c>
      <c r="F28" s="98">
        <v>0</v>
      </c>
      <c r="G28" s="98">
        <v>0</v>
      </c>
      <c r="H28" s="98">
        <v>0</v>
      </c>
      <c r="I28" s="98">
        <v>0</v>
      </c>
      <c r="J28" s="102">
        <v>0</v>
      </c>
      <c r="K28" s="16"/>
    </row>
    <row r="29" spans="1:11" ht="22.5" customHeight="1">
      <c r="A29" s="234" t="s">
        <v>188</v>
      </c>
      <c r="B29" s="235"/>
      <c r="C29" s="233" t="s">
        <v>187</v>
      </c>
      <c r="D29" s="34">
        <v>401.95</v>
      </c>
      <c r="E29" s="34">
        <v>401.95</v>
      </c>
      <c r="F29" s="98">
        <v>0</v>
      </c>
      <c r="G29" s="98">
        <v>0</v>
      </c>
      <c r="H29" s="98">
        <v>0</v>
      </c>
      <c r="I29" s="98">
        <v>0</v>
      </c>
      <c r="J29" s="102">
        <v>0</v>
      </c>
      <c r="K29" s="16"/>
    </row>
    <row r="30" spans="1:11" ht="22.5" customHeight="1">
      <c r="A30" s="234" t="s">
        <v>190</v>
      </c>
      <c r="B30" s="235"/>
      <c r="C30" s="233" t="s">
        <v>189</v>
      </c>
      <c r="D30" s="34">
        <v>530.83249999999998</v>
      </c>
      <c r="E30" s="34">
        <v>530.83249999999998</v>
      </c>
      <c r="F30" s="98">
        <v>0</v>
      </c>
      <c r="G30" s="98">
        <v>0</v>
      </c>
      <c r="H30" s="98">
        <v>0</v>
      </c>
      <c r="I30" s="98">
        <v>0</v>
      </c>
      <c r="J30" s="102">
        <v>0</v>
      </c>
      <c r="K30" s="16"/>
    </row>
    <row r="31" spans="1:11" ht="22.5" customHeight="1">
      <c r="A31" s="236" t="s">
        <v>192</v>
      </c>
      <c r="B31" s="232"/>
      <c r="C31" s="241" t="s">
        <v>191</v>
      </c>
      <c r="D31" s="242">
        <f>D32</f>
        <v>114.69759999999999</v>
      </c>
      <c r="E31" s="91">
        <f>E32</f>
        <v>114.69759999999999</v>
      </c>
      <c r="F31" s="100">
        <v>0</v>
      </c>
      <c r="G31" s="100">
        <v>0</v>
      </c>
      <c r="H31" s="100">
        <v>0</v>
      </c>
      <c r="I31" s="100">
        <v>0</v>
      </c>
      <c r="J31" s="103">
        <v>0</v>
      </c>
      <c r="K31" s="16"/>
    </row>
    <row r="32" spans="1:11" ht="22.5" customHeight="1">
      <c r="A32" s="236" t="s">
        <v>193</v>
      </c>
      <c r="B32" s="232"/>
      <c r="C32" s="241" t="s">
        <v>195</v>
      </c>
      <c r="D32" s="91">
        <f>D33</f>
        <v>114.69759999999999</v>
      </c>
      <c r="E32" s="91">
        <f>E33</f>
        <v>114.69759999999999</v>
      </c>
      <c r="F32" s="100">
        <v>0</v>
      </c>
      <c r="G32" s="100">
        <v>0</v>
      </c>
      <c r="H32" s="100">
        <v>0</v>
      </c>
      <c r="I32" s="100">
        <v>0</v>
      </c>
      <c r="J32" s="103">
        <v>0</v>
      </c>
      <c r="K32" s="16"/>
    </row>
    <row r="33" spans="1:11" ht="22.5" customHeight="1" thickBot="1">
      <c r="A33" s="243" t="s">
        <v>194</v>
      </c>
      <c r="B33" s="244"/>
      <c r="C33" s="245" t="s">
        <v>196</v>
      </c>
      <c r="D33" s="246">
        <v>114.69759999999999</v>
      </c>
      <c r="E33" s="246">
        <v>114.69759999999999</v>
      </c>
      <c r="F33" s="101">
        <v>0</v>
      </c>
      <c r="G33" s="101">
        <v>0</v>
      </c>
      <c r="H33" s="101">
        <v>0</v>
      </c>
      <c r="I33" s="101">
        <v>0</v>
      </c>
      <c r="J33" s="104">
        <v>0</v>
      </c>
      <c r="K33" s="16"/>
    </row>
    <row r="34" spans="1:11" ht="30.75" customHeight="1">
      <c r="A34" s="134" t="s">
        <v>93</v>
      </c>
      <c r="B34" s="135"/>
      <c r="C34" s="135"/>
      <c r="D34" s="135"/>
      <c r="E34" s="135"/>
      <c r="F34" s="135"/>
      <c r="G34" s="135"/>
      <c r="H34" s="135"/>
      <c r="I34" s="135"/>
      <c r="J34" s="135"/>
    </row>
    <row r="35" spans="1:11">
      <c r="A35" s="89"/>
    </row>
    <row r="36" spans="1:11">
      <c r="A36" s="89"/>
    </row>
  </sheetData>
  <mergeCells count="39">
    <mergeCell ref="A31:B31"/>
    <mergeCell ref="A32:B32"/>
    <mergeCell ref="A21:B21"/>
    <mergeCell ref="A22:B22"/>
    <mergeCell ref="A23:B23"/>
    <mergeCell ref="A24:B24"/>
    <mergeCell ref="A25:B25"/>
    <mergeCell ref="A1:J1"/>
    <mergeCell ref="J4:J6"/>
    <mergeCell ref="A12:B12"/>
    <mergeCell ref="G4:G6"/>
    <mergeCell ref="A33:B33"/>
    <mergeCell ref="A9:B9"/>
    <mergeCell ref="H4:H6"/>
    <mergeCell ref="I4:I6"/>
    <mergeCell ref="A5:B6"/>
    <mergeCell ref="C5:C6"/>
    <mergeCell ref="A13:B13"/>
    <mergeCell ref="A14:B14"/>
    <mergeCell ref="A15:B15"/>
    <mergeCell ref="A16:B16"/>
    <mergeCell ref="A26:B26"/>
    <mergeCell ref="A27:B27"/>
    <mergeCell ref="A34:J34"/>
    <mergeCell ref="A30:B30"/>
    <mergeCell ref="A4:C4"/>
    <mergeCell ref="A29:B29"/>
    <mergeCell ref="E4:E6"/>
    <mergeCell ref="A7:C7"/>
    <mergeCell ref="A8:C8"/>
    <mergeCell ref="F4:F6"/>
    <mergeCell ref="D4:D6"/>
    <mergeCell ref="A10:B10"/>
    <mergeCell ref="A11:B11"/>
    <mergeCell ref="A28:B28"/>
    <mergeCell ref="A17:B17"/>
    <mergeCell ref="A18:B18"/>
    <mergeCell ref="A19:B19"/>
    <mergeCell ref="A20:B2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37"/>
  <sheetViews>
    <sheetView workbookViewId="0">
      <selection activeCell="F12" sqref="F12"/>
    </sheetView>
  </sheetViews>
  <sheetFormatPr defaultRowHeight="14.25"/>
  <cols>
    <col min="1" max="1" width="5.625" style="21" customWidth="1"/>
    <col min="2" max="2" width="4.75" style="21" customWidth="1"/>
    <col min="3" max="3" width="29.875" style="11" customWidth="1"/>
    <col min="4" max="4" width="14.375" style="11" customWidth="1"/>
    <col min="5" max="9" width="14.625" style="11" customWidth="1"/>
    <col min="10" max="10" width="9" style="11"/>
    <col min="11" max="11" width="12.625" style="11" customWidth="1"/>
    <col min="12" max="16384" width="9" style="11"/>
  </cols>
  <sheetData>
    <row r="1" spans="1:10" s="9" customFormat="1" ht="21.75">
      <c r="A1" s="152" t="s">
        <v>96</v>
      </c>
      <c r="B1" s="152"/>
      <c r="C1" s="152"/>
      <c r="D1" s="152"/>
      <c r="E1" s="152"/>
      <c r="F1" s="152"/>
      <c r="G1" s="152"/>
      <c r="H1" s="152"/>
      <c r="I1" s="152"/>
    </row>
    <row r="2" spans="1:10">
      <c r="A2" s="87"/>
      <c r="B2" s="87"/>
      <c r="C2" s="10"/>
      <c r="D2" s="10"/>
      <c r="E2" s="10"/>
      <c r="F2" s="10"/>
      <c r="G2" s="10"/>
      <c r="H2" s="10"/>
      <c r="I2" s="39" t="s">
        <v>57</v>
      </c>
    </row>
    <row r="3" spans="1:10" ht="15" thickBot="1">
      <c r="A3" s="88" t="s">
        <v>147</v>
      </c>
      <c r="B3" s="87"/>
      <c r="C3" s="10"/>
      <c r="D3" s="10"/>
      <c r="E3" s="10"/>
      <c r="F3" s="12"/>
      <c r="G3" s="10"/>
      <c r="H3" s="10"/>
      <c r="I3" s="39" t="s">
        <v>52</v>
      </c>
    </row>
    <row r="4" spans="1:10" s="14" customFormat="1" ht="22.5" customHeight="1">
      <c r="A4" s="136" t="s">
        <v>34</v>
      </c>
      <c r="B4" s="137"/>
      <c r="C4" s="137"/>
      <c r="D4" s="147" t="s">
        <v>30</v>
      </c>
      <c r="E4" s="147" t="s">
        <v>41</v>
      </c>
      <c r="F4" s="167" t="s">
        <v>42</v>
      </c>
      <c r="G4" s="167" t="s">
        <v>43</v>
      </c>
      <c r="H4" s="170" t="s">
        <v>44</v>
      </c>
      <c r="I4" s="171" t="s">
        <v>45</v>
      </c>
      <c r="J4" s="13"/>
    </row>
    <row r="5" spans="1:10" s="14" customFormat="1" ht="22.5" customHeight="1">
      <c r="A5" s="157" t="s">
        <v>117</v>
      </c>
      <c r="B5" s="158"/>
      <c r="C5" s="161" t="s">
        <v>39</v>
      </c>
      <c r="D5" s="148"/>
      <c r="E5" s="148"/>
      <c r="F5" s="168"/>
      <c r="G5" s="168"/>
      <c r="H5" s="168"/>
      <c r="I5" s="172"/>
      <c r="J5" s="13"/>
    </row>
    <row r="6" spans="1:10" s="14" customFormat="1" ht="22.5" customHeight="1">
      <c r="A6" s="159"/>
      <c r="B6" s="160"/>
      <c r="C6" s="149"/>
      <c r="D6" s="149"/>
      <c r="E6" s="149"/>
      <c r="F6" s="169"/>
      <c r="G6" s="169"/>
      <c r="H6" s="169"/>
      <c r="I6" s="173"/>
      <c r="J6" s="13"/>
    </row>
    <row r="7" spans="1:10" s="21" customFormat="1" ht="22.5" customHeight="1">
      <c r="A7" s="163" t="s">
        <v>40</v>
      </c>
      <c r="B7" s="164"/>
      <c r="C7" s="165"/>
      <c r="D7" s="17" t="s">
        <v>6</v>
      </c>
      <c r="E7" s="17" t="s">
        <v>7</v>
      </c>
      <c r="F7" s="17" t="s">
        <v>8</v>
      </c>
      <c r="G7" s="18" t="s">
        <v>46</v>
      </c>
      <c r="H7" s="18" t="s">
        <v>47</v>
      </c>
      <c r="I7" s="19" t="s">
        <v>48</v>
      </c>
      <c r="J7" s="20"/>
    </row>
    <row r="8" spans="1:10" ht="22.5" customHeight="1">
      <c r="A8" s="144" t="s">
        <v>33</v>
      </c>
      <c r="B8" s="145"/>
      <c r="C8" s="146"/>
      <c r="D8" s="34">
        <f>D9+D15+D21+D24+D31</f>
        <v>3023.3359139999998</v>
      </c>
      <c r="E8" s="34">
        <f>E9+E15+E21+E24+E31</f>
        <v>1648.3154139999999</v>
      </c>
      <c r="F8" s="98">
        <f>F9+F15+F21+F24+F31</f>
        <v>1375.0205000000001</v>
      </c>
      <c r="G8" s="98">
        <v>0</v>
      </c>
      <c r="H8" s="98">
        <v>0</v>
      </c>
      <c r="I8" s="102">
        <v>0</v>
      </c>
      <c r="J8" s="16"/>
    </row>
    <row r="9" spans="1:10" ht="22.5" customHeight="1">
      <c r="A9" s="156">
        <v>208</v>
      </c>
      <c r="B9" s="162"/>
      <c r="C9" s="80" t="s">
        <v>148</v>
      </c>
      <c r="D9" s="34">
        <f>E9+F9</f>
        <v>84.41</v>
      </c>
      <c r="E9" s="98">
        <f>E10+E13</f>
        <v>84.41</v>
      </c>
      <c r="F9" s="98">
        <v>0</v>
      </c>
      <c r="G9" s="98">
        <v>0</v>
      </c>
      <c r="H9" s="98">
        <v>0</v>
      </c>
      <c r="I9" s="102">
        <v>0</v>
      </c>
      <c r="J9" s="16"/>
    </row>
    <row r="10" spans="1:10" ht="22.5" customHeight="1">
      <c r="A10" s="150" t="s">
        <v>197</v>
      </c>
      <c r="B10" s="162"/>
      <c r="C10" s="80" t="s">
        <v>149</v>
      </c>
      <c r="D10" s="34">
        <f>E10+F10</f>
        <v>67.789999999999992</v>
      </c>
      <c r="E10" s="98">
        <f>E11+E12</f>
        <v>67.789999999999992</v>
      </c>
      <c r="F10" s="98">
        <v>0</v>
      </c>
      <c r="G10" s="98">
        <v>0</v>
      </c>
      <c r="H10" s="98">
        <v>0</v>
      </c>
      <c r="I10" s="102">
        <v>0</v>
      </c>
      <c r="J10" s="16"/>
    </row>
    <row r="11" spans="1:10" ht="22.5" customHeight="1">
      <c r="A11" s="150" t="s">
        <v>198</v>
      </c>
      <c r="B11" s="162"/>
      <c r="C11" s="95" t="s">
        <v>199</v>
      </c>
      <c r="D11" s="34">
        <f>E11+F11</f>
        <v>48.05</v>
      </c>
      <c r="E11" s="98">
        <v>48.05</v>
      </c>
      <c r="F11" s="98">
        <v>0</v>
      </c>
      <c r="G11" s="98">
        <v>0</v>
      </c>
      <c r="H11" s="98">
        <v>0</v>
      </c>
      <c r="I11" s="102">
        <v>0</v>
      </c>
      <c r="J11" s="16"/>
    </row>
    <row r="12" spans="1:10" ht="22.5" customHeight="1">
      <c r="A12" s="150" t="s">
        <v>200</v>
      </c>
      <c r="B12" s="162"/>
      <c r="C12" s="80" t="s">
        <v>154</v>
      </c>
      <c r="D12" s="34">
        <v>19.739999999999998</v>
      </c>
      <c r="E12" s="98">
        <v>19.739999999999998</v>
      </c>
      <c r="F12" s="98">
        <v>0</v>
      </c>
      <c r="G12" s="98">
        <v>0</v>
      </c>
      <c r="H12" s="98">
        <v>0</v>
      </c>
      <c r="I12" s="102">
        <v>0</v>
      </c>
      <c r="J12" s="16"/>
    </row>
    <row r="13" spans="1:10" ht="22.5" customHeight="1">
      <c r="A13" s="150" t="s">
        <v>201</v>
      </c>
      <c r="B13" s="151"/>
      <c r="C13" s="80" t="s">
        <v>156</v>
      </c>
      <c r="D13" s="34">
        <f>E13+F13</f>
        <v>16.62</v>
      </c>
      <c r="E13" s="98">
        <f>E14</f>
        <v>16.62</v>
      </c>
      <c r="F13" s="98">
        <v>0</v>
      </c>
      <c r="G13" s="98">
        <v>0</v>
      </c>
      <c r="H13" s="98">
        <v>0</v>
      </c>
      <c r="I13" s="102">
        <v>0</v>
      </c>
      <c r="J13" s="16"/>
    </row>
    <row r="14" spans="1:10" ht="22.5" customHeight="1">
      <c r="A14" s="150" t="s">
        <v>202</v>
      </c>
      <c r="B14" s="151"/>
      <c r="C14" s="95" t="s">
        <v>203</v>
      </c>
      <c r="D14" s="34">
        <f>E14+F14</f>
        <v>16.62</v>
      </c>
      <c r="E14" s="98">
        <v>16.62</v>
      </c>
      <c r="F14" s="98">
        <v>0</v>
      </c>
      <c r="G14" s="98">
        <v>0</v>
      </c>
      <c r="H14" s="98">
        <v>0</v>
      </c>
      <c r="I14" s="102">
        <v>0</v>
      </c>
      <c r="J14" s="16"/>
    </row>
    <row r="15" spans="1:10" ht="22.5" customHeight="1">
      <c r="A15" s="150" t="s">
        <v>204</v>
      </c>
      <c r="B15" s="162"/>
      <c r="C15" s="80" t="s">
        <v>160</v>
      </c>
      <c r="D15" s="34">
        <f>E15+F15</f>
        <v>50.620000000000005</v>
      </c>
      <c r="E15" s="98">
        <f>E16+E19</f>
        <v>50.620000000000005</v>
      </c>
      <c r="F15" s="98">
        <v>0</v>
      </c>
      <c r="G15" s="98">
        <v>0</v>
      </c>
      <c r="H15" s="98">
        <v>0</v>
      </c>
      <c r="I15" s="102">
        <v>0</v>
      </c>
      <c r="J15" s="16"/>
    </row>
    <row r="16" spans="1:10" ht="22.5" customHeight="1">
      <c r="A16" s="150" t="s">
        <v>205</v>
      </c>
      <c r="B16" s="151"/>
      <c r="C16" s="90" t="s">
        <v>162</v>
      </c>
      <c r="D16" s="91">
        <f>E16+F16</f>
        <v>35.96</v>
      </c>
      <c r="E16" s="91">
        <f>E17+E18</f>
        <v>35.96</v>
      </c>
      <c r="F16" s="100">
        <v>0</v>
      </c>
      <c r="G16" s="100">
        <v>0</v>
      </c>
      <c r="H16" s="100">
        <v>0</v>
      </c>
      <c r="I16" s="103">
        <v>0</v>
      </c>
      <c r="J16" s="16"/>
    </row>
    <row r="17" spans="1:10" ht="22.5" customHeight="1">
      <c r="A17" s="150" t="s">
        <v>206</v>
      </c>
      <c r="B17" s="151"/>
      <c r="C17" s="96" t="s">
        <v>207</v>
      </c>
      <c r="D17" s="91">
        <f>E17+F17</f>
        <v>26.4</v>
      </c>
      <c r="E17" s="91">
        <v>26.4</v>
      </c>
      <c r="F17" s="100">
        <v>0</v>
      </c>
      <c r="G17" s="100">
        <v>0</v>
      </c>
      <c r="H17" s="100">
        <v>0</v>
      </c>
      <c r="I17" s="103">
        <v>0</v>
      </c>
      <c r="J17" s="16"/>
    </row>
    <row r="18" spans="1:10" ht="22.5" customHeight="1">
      <c r="A18" s="150" t="s">
        <v>208</v>
      </c>
      <c r="B18" s="151"/>
      <c r="C18" s="90" t="s">
        <v>164</v>
      </c>
      <c r="D18" s="91">
        <v>9.5594099999999997</v>
      </c>
      <c r="E18" s="91">
        <v>9.56</v>
      </c>
      <c r="F18" s="100">
        <v>0</v>
      </c>
      <c r="G18" s="100">
        <v>0</v>
      </c>
      <c r="H18" s="100">
        <v>0</v>
      </c>
      <c r="I18" s="103">
        <v>0</v>
      </c>
      <c r="J18" s="16"/>
    </row>
    <row r="19" spans="1:10" ht="22.5" customHeight="1">
      <c r="A19" s="150" t="s">
        <v>209</v>
      </c>
      <c r="B19" s="151"/>
      <c r="C19" s="90" t="s">
        <v>167</v>
      </c>
      <c r="D19" s="91">
        <f t="shared" ref="D19:D33" si="0">E19+F19</f>
        <v>14.66</v>
      </c>
      <c r="E19" s="91">
        <f>E20</f>
        <v>14.66</v>
      </c>
      <c r="F19" s="100">
        <v>0</v>
      </c>
      <c r="G19" s="100">
        <v>0</v>
      </c>
      <c r="H19" s="100">
        <v>0</v>
      </c>
      <c r="I19" s="103">
        <v>0</v>
      </c>
      <c r="J19" s="16"/>
    </row>
    <row r="20" spans="1:10" ht="22.5" customHeight="1">
      <c r="A20" s="150" t="s">
        <v>210</v>
      </c>
      <c r="B20" s="151"/>
      <c r="C20" s="96" t="s">
        <v>211</v>
      </c>
      <c r="D20" s="91">
        <f t="shared" si="0"/>
        <v>14.66</v>
      </c>
      <c r="E20" s="91">
        <v>14.66</v>
      </c>
      <c r="F20" s="100">
        <v>0</v>
      </c>
      <c r="G20" s="100">
        <v>0</v>
      </c>
      <c r="H20" s="100">
        <v>0</v>
      </c>
      <c r="I20" s="103">
        <v>0</v>
      </c>
      <c r="J20" s="16"/>
    </row>
    <row r="21" spans="1:10" ht="22.5" customHeight="1">
      <c r="A21" s="150" t="s">
        <v>212</v>
      </c>
      <c r="B21" s="151"/>
      <c r="C21" s="90" t="s">
        <v>171</v>
      </c>
      <c r="D21" s="91">
        <f t="shared" si="0"/>
        <v>663.30000000000007</v>
      </c>
      <c r="E21" s="91">
        <f>E22</f>
        <v>13.47</v>
      </c>
      <c r="F21" s="100">
        <f>F22</f>
        <v>649.83000000000004</v>
      </c>
      <c r="G21" s="100">
        <v>0</v>
      </c>
      <c r="H21" s="100">
        <v>0</v>
      </c>
      <c r="I21" s="103">
        <v>0</v>
      </c>
      <c r="J21" s="16"/>
    </row>
    <row r="22" spans="1:10" ht="44.25" customHeight="1">
      <c r="A22" s="150" t="s">
        <v>213</v>
      </c>
      <c r="B22" s="151"/>
      <c r="C22" s="97" t="s">
        <v>214</v>
      </c>
      <c r="D22" s="91">
        <f t="shared" si="0"/>
        <v>663.30000000000007</v>
      </c>
      <c r="E22" s="91">
        <f>E23</f>
        <v>13.47</v>
      </c>
      <c r="F22" s="100">
        <v>649.83000000000004</v>
      </c>
      <c r="G22" s="100">
        <v>0</v>
      </c>
      <c r="H22" s="100">
        <v>0</v>
      </c>
      <c r="I22" s="103">
        <v>0</v>
      </c>
      <c r="J22" s="16"/>
    </row>
    <row r="23" spans="1:10" ht="22.5" customHeight="1">
      <c r="A23" s="150" t="s">
        <v>215</v>
      </c>
      <c r="B23" s="151"/>
      <c r="C23" s="90" t="s">
        <v>175</v>
      </c>
      <c r="D23" s="91">
        <f t="shared" si="0"/>
        <v>663.30000000000007</v>
      </c>
      <c r="E23" s="91">
        <v>13.47</v>
      </c>
      <c r="F23" s="91">
        <v>649.83000000000004</v>
      </c>
      <c r="G23" s="100">
        <v>0</v>
      </c>
      <c r="H23" s="100">
        <v>0</v>
      </c>
      <c r="I23" s="103">
        <v>0</v>
      </c>
      <c r="J23" s="16"/>
    </row>
    <row r="24" spans="1:10" ht="22.5" customHeight="1">
      <c r="A24" s="150" t="s">
        <v>216</v>
      </c>
      <c r="B24" s="151"/>
      <c r="C24" s="90" t="s">
        <v>177</v>
      </c>
      <c r="D24" s="91">
        <f t="shared" si="0"/>
        <v>2110.305914</v>
      </c>
      <c r="E24" s="91">
        <f>E25</f>
        <v>1385.1154139999999</v>
      </c>
      <c r="F24" s="91">
        <f>F25</f>
        <v>725.19050000000004</v>
      </c>
      <c r="G24" s="100">
        <v>0</v>
      </c>
      <c r="H24" s="100">
        <v>0</v>
      </c>
      <c r="I24" s="103">
        <v>0</v>
      </c>
      <c r="J24" s="16"/>
    </row>
    <row r="25" spans="1:10" ht="22.5" customHeight="1">
      <c r="A25" s="150" t="s">
        <v>217</v>
      </c>
      <c r="B25" s="151"/>
      <c r="C25" s="90" t="s">
        <v>180</v>
      </c>
      <c r="D25" s="91">
        <f t="shared" si="0"/>
        <v>2110.305914</v>
      </c>
      <c r="E25" s="91">
        <f>SUM(E26:E30)</f>
        <v>1385.1154139999999</v>
      </c>
      <c r="F25" s="91">
        <f>SUM(F26:F30)</f>
        <v>725.19050000000004</v>
      </c>
      <c r="G25" s="100">
        <v>0</v>
      </c>
      <c r="H25" s="100">
        <v>0</v>
      </c>
      <c r="I25" s="103">
        <v>0</v>
      </c>
      <c r="J25" s="16"/>
    </row>
    <row r="26" spans="1:10" ht="22.5" customHeight="1">
      <c r="A26" s="150" t="s">
        <v>218</v>
      </c>
      <c r="B26" s="151"/>
      <c r="C26" s="90" t="s">
        <v>181</v>
      </c>
      <c r="D26" s="91">
        <f t="shared" si="0"/>
        <v>993.18541400000004</v>
      </c>
      <c r="E26" s="91">
        <v>973.18541400000004</v>
      </c>
      <c r="F26" s="91">
        <v>20</v>
      </c>
      <c r="G26" s="100">
        <v>0</v>
      </c>
      <c r="H26" s="100">
        <v>0</v>
      </c>
      <c r="I26" s="103">
        <v>0</v>
      </c>
      <c r="J26" s="16"/>
    </row>
    <row r="27" spans="1:10" ht="22.5" customHeight="1">
      <c r="A27" s="150" t="s">
        <v>219</v>
      </c>
      <c r="B27" s="151"/>
      <c r="C27" s="90" t="s">
        <v>183</v>
      </c>
      <c r="D27" s="91">
        <f t="shared" si="0"/>
        <v>149.7405</v>
      </c>
      <c r="E27" s="91">
        <v>65.86</v>
      </c>
      <c r="F27" s="91">
        <v>83.880499999999998</v>
      </c>
      <c r="G27" s="100">
        <v>0</v>
      </c>
      <c r="H27" s="100">
        <v>0</v>
      </c>
      <c r="I27" s="103">
        <v>0</v>
      </c>
      <c r="J27" s="16"/>
    </row>
    <row r="28" spans="1:10" ht="22.5" customHeight="1">
      <c r="A28" s="150" t="s">
        <v>220</v>
      </c>
      <c r="B28" s="151"/>
      <c r="C28" s="90" t="s">
        <v>185</v>
      </c>
      <c r="D28" s="91">
        <f t="shared" si="0"/>
        <v>34.6</v>
      </c>
      <c r="E28" s="99">
        <v>0</v>
      </c>
      <c r="F28" s="91">
        <v>34.6</v>
      </c>
      <c r="G28" s="100">
        <v>0</v>
      </c>
      <c r="H28" s="100">
        <v>0</v>
      </c>
      <c r="I28" s="103">
        <v>0</v>
      </c>
      <c r="J28" s="16"/>
    </row>
    <row r="29" spans="1:10" ht="22.5" customHeight="1">
      <c r="A29" s="150" t="s">
        <v>221</v>
      </c>
      <c r="B29" s="151"/>
      <c r="C29" s="90" t="s">
        <v>187</v>
      </c>
      <c r="D29" s="91">
        <f t="shared" si="0"/>
        <v>401.95</v>
      </c>
      <c r="E29" s="91">
        <v>346.07</v>
      </c>
      <c r="F29" s="91">
        <v>55.88</v>
      </c>
      <c r="G29" s="100">
        <v>0</v>
      </c>
      <c r="H29" s="100">
        <v>0</v>
      </c>
      <c r="I29" s="103">
        <v>0</v>
      </c>
      <c r="J29" s="16"/>
    </row>
    <row r="30" spans="1:10" ht="22.5" customHeight="1">
      <c r="A30" s="150" t="s">
        <v>222</v>
      </c>
      <c r="B30" s="151"/>
      <c r="C30" s="90" t="s">
        <v>189</v>
      </c>
      <c r="D30" s="91">
        <f t="shared" si="0"/>
        <v>530.83000000000004</v>
      </c>
      <c r="E30" s="100">
        <v>0</v>
      </c>
      <c r="F30" s="91">
        <v>530.83000000000004</v>
      </c>
      <c r="G30" s="100">
        <v>0</v>
      </c>
      <c r="H30" s="100">
        <v>0</v>
      </c>
      <c r="I30" s="103">
        <v>0</v>
      </c>
      <c r="J30" s="16"/>
    </row>
    <row r="31" spans="1:10" ht="22.5" customHeight="1">
      <c r="A31" s="150" t="s">
        <v>223</v>
      </c>
      <c r="B31" s="151"/>
      <c r="C31" s="90" t="s">
        <v>191</v>
      </c>
      <c r="D31" s="91">
        <f t="shared" si="0"/>
        <v>114.7</v>
      </c>
      <c r="E31" s="91">
        <f>E32</f>
        <v>114.7</v>
      </c>
      <c r="F31" s="100">
        <f>F32</f>
        <v>0</v>
      </c>
      <c r="G31" s="100">
        <v>0</v>
      </c>
      <c r="H31" s="100">
        <v>0</v>
      </c>
      <c r="I31" s="103">
        <v>0</v>
      </c>
      <c r="J31" s="16"/>
    </row>
    <row r="32" spans="1:10" ht="22.5" customHeight="1">
      <c r="A32" s="150" t="s">
        <v>224</v>
      </c>
      <c r="B32" s="151"/>
      <c r="C32" s="90" t="s">
        <v>195</v>
      </c>
      <c r="D32" s="91">
        <f t="shared" si="0"/>
        <v>114.7</v>
      </c>
      <c r="E32" s="91">
        <f>E33</f>
        <v>114.7</v>
      </c>
      <c r="F32" s="100">
        <f>F33</f>
        <v>0</v>
      </c>
      <c r="G32" s="100">
        <v>0</v>
      </c>
      <c r="H32" s="100">
        <v>0</v>
      </c>
      <c r="I32" s="103">
        <v>0</v>
      </c>
      <c r="J32" s="16"/>
    </row>
    <row r="33" spans="1:10" ht="22.5" customHeight="1" thickBot="1">
      <c r="A33" s="174" t="s">
        <v>225</v>
      </c>
      <c r="B33" s="175"/>
      <c r="C33" s="81" t="s">
        <v>196</v>
      </c>
      <c r="D33" s="246">
        <f t="shared" si="0"/>
        <v>114.7</v>
      </c>
      <c r="E33" s="246">
        <v>114.7</v>
      </c>
      <c r="F33" s="101">
        <v>0</v>
      </c>
      <c r="G33" s="101">
        <v>0</v>
      </c>
      <c r="H33" s="101">
        <v>0</v>
      </c>
      <c r="I33" s="104">
        <v>0</v>
      </c>
      <c r="J33" s="16"/>
    </row>
    <row r="34" spans="1:10" ht="31.5" customHeight="1">
      <c r="A34" s="166" t="s">
        <v>95</v>
      </c>
      <c r="B34" s="135"/>
      <c r="C34" s="135"/>
      <c r="D34" s="135"/>
      <c r="E34" s="135"/>
      <c r="F34" s="135"/>
      <c r="G34" s="135"/>
      <c r="H34" s="135"/>
      <c r="I34" s="135"/>
    </row>
    <row r="35" spans="1:10">
      <c r="A35" s="93"/>
    </row>
    <row r="36" spans="1:10">
      <c r="A36" s="94"/>
    </row>
    <row r="37" spans="1:10">
      <c r="A37" s="94"/>
    </row>
  </sheetData>
  <mergeCells count="38">
    <mergeCell ref="A7:C7"/>
    <mergeCell ref="A8:C8"/>
    <mergeCell ref="A34:I34"/>
    <mergeCell ref="A1:I1"/>
    <mergeCell ref="G4:G6"/>
    <mergeCell ref="H4:H6"/>
    <mergeCell ref="I4:I6"/>
    <mergeCell ref="A5:B6"/>
    <mergeCell ref="C5:C6"/>
    <mergeCell ref="A4:C4"/>
    <mergeCell ref="D4:D6"/>
    <mergeCell ref="A15:B15"/>
    <mergeCell ref="A33:B33"/>
    <mergeCell ref="E4:E6"/>
    <mergeCell ref="F4:F6"/>
    <mergeCell ref="A9:B9"/>
    <mergeCell ref="A10:B10"/>
    <mergeCell ref="A11:B11"/>
    <mergeCell ref="A13:B13"/>
    <mergeCell ref="A14:B14"/>
    <mergeCell ref="A12:B12"/>
    <mergeCell ref="A16:B16"/>
    <mergeCell ref="A17:B17"/>
    <mergeCell ref="A18:B18"/>
    <mergeCell ref="A19:B19"/>
    <mergeCell ref="A20:B20"/>
    <mergeCell ref="A21:B21"/>
    <mergeCell ref="A22:B22"/>
    <mergeCell ref="A23:B23"/>
    <mergeCell ref="A24:B24"/>
    <mergeCell ref="A25:B25"/>
    <mergeCell ref="A31:B31"/>
    <mergeCell ref="A32:B32"/>
    <mergeCell ref="A26:B26"/>
    <mergeCell ref="A27:B27"/>
    <mergeCell ref="A28:B28"/>
    <mergeCell ref="A29:B29"/>
    <mergeCell ref="A30:B3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36"/>
  <sheetViews>
    <sheetView zoomScaleSheetLayoutView="100" workbookViewId="0">
      <selection activeCell="D8" sqref="D8"/>
    </sheetView>
  </sheetViews>
  <sheetFormatPr defaultRowHeight="14.25"/>
  <cols>
    <col min="1" max="1" width="36.375" style="5" customWidth="1"/>
    <col min="2" max="2" width="4" style="5" customWidth="1"/>
    <col min="3" max="3" width="15.625" style="5" customWidth="1"/>
    <col min="4" max="4" width="35.75" style="5" customWidth="1"/>
    <col min="5" max="5" width="4.75" style="105" customWidth="1"/>
    <col min="6" max="6" width="15.625" style="5" customWidth="1"/>
    <col min="7" max="7" width="13.875" style="5" customWidth="1"/>
    <col min="8" max="8" width="15.625" style="5" customWidth="1"/>
    <col min="9" max="10" width="9" style="4"/>
    <col min="11" max="16384" width="9" style="5"/>
  </cols>
  <sheetData>
    <row r="1" spans="1:10">
      <c r="A1" s="41"/>
    </row>
    <row r="2" spans="1:10" s="2" customFormat="1" ht="18" customHeight="1">
      <c r="A2" s="128" t="s">
        <v>98</v>
      </c>
      <c r="B2" s="128"/>
      <c r="C2" s="128"/>
      <c r="D2" s="128"/>
      <c r="E2" s="128"/>
      <c r="F2" s="128"/>
      <c r="G2" s="128"/>
      <c r="H2" s="128"/>
      <c r="I2" s="1"/>
      <c r="J2" s="1"/>
    </row>
    <row r="3" spans="1:10" ht="9.9499999999999993" customHeight="1">
      <c r="A3" s="3"/>
      <c r="B3" s="3"/>
      <c r="C3" s="3"/>
      <c r="D3" s="3"/>
      <c r="E3" s="106"/>
      <c r="F3" s="3"/>
      <c r="G3" s="3"/>
      <c r="H3" s="39" t="s">
        <v>56</v>
      </c>
    </row>
    <row r="4" spans="1:10" ht="15" customHeight="1" thickBot="1">
      <c r="A4" s="6" t="s">
        <v>147</v>
      </c>
      <c r="B4" s="3"/>
      <c r="C4" s="3"/>
      <c r="D4" s="3"/>
      <c r="E4" s="106"/>
      <c r="F4" s="3"/>
      <c r="G4" s="3"/>
      <c r="H4" s="39" t="s">
        <v>52</v>
      </c>
    </row>
    <row r="5" spans="1:10" s="8" customFormat="1" ht="20.100000000000001" customHeight="1">
      <c r="A5" s="129" t="s">
        <v>0</v>
      </c>
      <c r="B5" s="130"/>
      <c r="C5" s="130"/>
      <c r="D5" s="130" t="s">
        <v>1</v>
      </c>
      <c r="E5" s="130"/>
      <c r="F5" s="176"/>
      <c r="G5" s="176"/>
      <c r="H5" s="131"/>
      <c r="I5" s="7"/>
      <c r="J5" s="7"/>
    </row>
    <row r="6" spans="1:10" s="8" customFormat="1" ht="31.5" customHeight="1">
      <c r="A6" s="64" t="s">
        <v>2</v>
      </c>
      <c r="B6" s="69" t="s">
        <v>3</v>
      </c>
      <c r="C6" s="73" t="s">
        <v>104</v>
      </c>
      <c r="D6" s="65" t="s">
        <v>2</v>
      </c>
      <c r="E6" s="107" t="s">
        <v>3</v>
      </c>
      <c r="F6" s="73" t="s">
        <v>51</v>
      </c>
      <c r="G6" s="77" t="s">
        <v>120</v>
      </c>
      <c r="H6" s="78" t="s">
        <v>121</v>
      </c>
      <c r="I6" s="7"/>
      <c r="J6" s="7"/>
    </row>
    <row r="7" spans="1:10" s="8" customFormat="1" ht="20.100000000000001" customHeight="1">
      <c r="A7" s="64" t="s">
        <v>5</v>
      </c>
      <c r="B7" s="66"/>
      <c r="C7" s="65" t="s">
        <v>6</v>
      </c>
      <c r="D7" s="65" t="s">
        <v>5</v>
      </c>
      <c r="E7" s="108"/>
      <c r="F7" s="74">
        <v>2</v>
      </c>
      <c r="G7" s="74">
        <v>3</v>
      </c>
      <c r="H7" s="75">
        <v>4</v>
      </c>
      <c r="I7" s="7"/>
      <c r="J7" s="7"/>
    </row>
    <row r="8" spans="1:10" s="8" customFormat="1" ht="20.100000000000001" customHeight="1">
      <c r="A8" s="47" t="s">
        <v>100</v>
      </c>
      <c r="B8" s="46" t="s">
        <v>6</v>
      </c>
      <c r="C8" s="48">
        <v>2360.04</v>
      </c>
      <c r="D8" s="222" t="s">
        <v>86</v>
      </c>
      <c r="E8" s="247">
        <v>29</v>
      </c>
      <c r="F8" s="248">
        <f>G8+H8</f>
        <v>0</v>
      </c>
      <c r="G8" s="248">
        <v>0</v>
      </c>
      <c r="H8" s="84">
        <v>0</v>
      </c>
      <c r="I8" s="7"/>
      <c r="J8" s="7"/>
    </row>
    <row r="9" spans="1:10" s="8" customFormat="1" ht="20.100000000000001" customHeight="1">
      <c r="A9" s="49" t="s">
        <v>99</v>
      </c>
      <c r="B9" s="46" t="s">
        <v>7</v>
      </c>
      <c r="C9" s="48">
        <v>663.3</v>
      </c>
      <c r="D9" s="222" t="s">
        <v>87</v>
      </c>
      <c r="E9" s="247">
        <v>30</v>
      </c>
      <c r="F9" s="248">
        <f t="shared" ref="F9:F28" si="0">G9+H9</f>
        <v>0</v>
      </c>
      <c r="G9" s="248">
        <v>0</v>
      </c>
      <c r="H9" s="84">
        <v>0</v>
      </c>
      <c r="I9" s="7"/>
      <c r="J9" s="7"/>
    </row>
    <row r="10" spans="1:10" s="8" customFormat="1" ht="20.100000000000001" customHeight="1">
      <c r="A10" s="49"/>
      <c r="B10" s="46" t="s">
        <v>8</v>
      </c>
      <c r="C10" s="48"/>
      <c r="D10" s="222" t="s">
        <v>88</v>
      </c>
      <c r="E10" s="247">
        <v>31</v>
      </c>
      <c r="F10" s="248">
        <f t="shared" si="0"/>
        <v>0</v>
      </c>
      <c r="G10" s="248">
        <v>0</v>
      </c>
      <c r="H10" s="84">
        <v>0</v>
      </c>
      <c r="I10" s="7"/>
      <c r="J10" s="7"/>
    </row>
    <row r="11" spans="1:10" s="8" customFormat="1" ht="20.100000000000001" customHeight="1">
      <c r="A11" s="49"/>
      <c r="B11" s="46" t="s">
        <v>9</v>
      </c>
      <c r="C11" s="48"/>
      <c r="D11" s="222" t="s">
        <v>89</v>
      </c>
      <c r="E11" s="247">
        <v>32</v>
      </c>
      <c r="F11" s="248">
        <f t="shared" si="0"/>
        <v>0</v>
      </c>
      <c r="G11" s="248">
        <v>0</v>
      </c>
      <c r="H11" s="84">
        <v>0</v>
      </c>
      <c r="I11" s="7"/>
      <c r="J11" s="7"/>
    </row>
    <row r="12" spans="1:10" s="8" customFormat="1" ht="20.100000000000001" customHeight="1">
      <c r="A12" s="49"/>
      <c r="B12" s="46" t="s">
        <v>10</v>
      </c>
      <c r="C12" s="48"/>
      <c r="D12" s="222" t="s">
        <v>90</v>
      </c>
      <c r="E12" s="247">
        <v>33</v>
      </c>
      <c r="F12" s="248">
        <f t="shared" si="0"/>
        <v>0</v>
      </c>
      <c r="G12" s="248">
        <v>0</v>
      </c>
      <c r="H12" s="84">
        <v>0</v>
      </c>
      <c r="I12" s="7"/>
      <c r="J12" s="7"/>
    </row>
    <row r="13" spans="1:10" s="8" customFormat="1" ht="20.100000000000001" customHeight="1">
      <c r="A13" s="49"/>
      <c r="B13" s="46" t="s">
        <v>11</v>
      </c>
      <c r="C13" s="48"/>
      <c r="D13" s="222" t="s">
        <v>91</v>
      </c>
      <c r="E13" s="247">
        <v>34</v>
      </c>
      <c r="F13" s="248">
        <f t="shared" si="0"/>
        <v>0</v>
      </c>
      <c r="G13" s="248">
        <v>0</v>
      </c>
      <c r="H13" s="84">
        <v>0</v>
      </c>
      <c r="I13" s="7"/>
      <c r="J13" s="7"/>
    </row>
    <row r="14" spans="1:10" s="8" customFormat="1" ht="20.100000000000001" customHeight="1">
      <c r="A14" s="49"/>
      <c r="B14" s="46" t="s">
        <v>12</v>
      </c>
      <c r="C14" s="48"/>
      <c r="D14" s="249" t="s">
        <v>226</v>
      </c>
      <c r="E14" s="247">
        <v>35</v>
      </c>
      <c r="F14" s="250">
        <f t="shared" si="0"/>
        <v>84.41</v>
      </c>
      <c r="G14" s="251">
        <v>84.41</v>
      </c>
      <c r="H14" s="84">
        <v>0</v>
      </c>
      <c r="I14" s="7"/>
      <c r="J14" s="7"/>
    </row>
    <row r="15" spans="1:10" s="8" customFormat="1" ht="20.100000000000001" customHeight="1">
      <c r="A15" s="49"/>
      <c r="B15" s="46" t="s">
        <v>13</v>
      </c>
      <c r="C15" s="48"/>
      <c r="D15" s="222" t="s">
        <v>133</v>
      </c>
      <c r="E15" s="247">
        <v>36</v>
      </c>
      <c r="F15" s="250">
        <f t="shared" si="0"/>
        <v>50.62</v>
      </c>
      <c r="G15" s="251">
        <v>50.62</v>
      </c>
      <c r="H15" s="84">
        <v>0</v>
      </c>
      <c r="I15" s="7"/>
      <c r="J15" s="7"/>
    </row>
    <row r="16" spans="1:10" s="8" customFormat="1" ht="20.100000000000001" customHeight="1">
      <c r="A16" s="49"/>
      <c r="B16" s="46" t="s">
        <v>14</v>
      </c>
      <c r="C16" s="48"/>
      <c r="D16" s="222" t="s">
        <v>134</v>
      </c>
      <c r="E16" s="247">
        <v>37</v>
      </c>
      <c r="F16" s="248">
        <f t="shared" si="0"/>
        <v>0</v>
      </c>
      <c r="G16" s="248">
        <v>0</v>
      </c>
      <c r="H16" s="84">
        <v>0</v>
      </c>
      <c r="I16" s="7"/>
      <c r="J16" s="7"/>
    </row>
    <row r="17" spans="1:10" s="8" customFormat="1" ht="20.100000000000001" customHeight="1">
      <c r="A17" s="49"/>
      <c r="B17" s="46" t="s">
        <v>15</v>
      </c>
      <c r="C17" s="48"/>
      <c r="D17" s="222" t="s">
        <v>135</v>
      </c>
      <c r="E17" s="247">
        <v>38</v>
      </c>
      <c r="F17" s="250">
        <f t="shared" si="0"/>
        <v>663.3</v>
      </c>
      <c r="G17" s="248">
        <v>0</v>
      </c>
      <c r="H17" s="252">
        <v>663.3</v>
      </c>
      <c r="I17" s="7"/>
      <c r="J17" s="7"/>
    </row>
    <row r="18" spans="1:10" s="8" customFormat="1" ht="20.100000000000001" customHeight="1">
      <c r="A18" s="49"/>
      <c r="B18" s="46" t="s">
        <v>16</v>
      </c>
      <c r="C18" s="48"/>
      <c r="D18" s="222" t="s">
        <v>136</v>
      </c>
      <c r="E18" s="247">
        <v>39</v>
      </c>
      <c r="F18" s="248">
        <f t="shared" si="0"/>
        <v>0</v>
      </c>
      <c r="G18" s="248">
        <v>0</v>
      </c>
      <c r="H18" s="84">
        <v>0</v>
      </c>
      <c r="I18" s="7"/>
      <c r="J18" s="7"/>
    </row>
    <row r="19" spans="1:10" s="8" customFormat="1" ht="20.100000000000001" customHeight="1">
      <c r="A19" s="49"/>
      <c r="B19" s="46" t="s">
        <v>17</v>
      </c>
      <c r="C19" s="48"/>
      <c r="D19" s="222" t="s">
        <v>137</v>
      </c>
      <c r="E19" s="247">
        <v>40</v>
      </c>
      <c r="F19" s="248">
        <f t="shared" si="0"/>
        <v>0</v>
      </c>
      <c r="G19" s="248">
        <v>0</v>
      </c>
      <c r="H19" s="84">
        <v>0</v>
      </c>
      <c r="I19" s="7"/>
      <c r="J19" s="7"/>
    </row>
    <row r="20" spans="1:10" s="8" customFormat="1" ht="20.100000000000001" customHeight="1">
      <c r="A20" s="49"/>
      <c r="B20" s="46" t="s">
        <v>18</v>
      </c>
      <c r="C20" s="48"/>
      <c r="D20" s="222" t="s">
        <v>138</v>
      </c>
      <c r="E20" s="247">
        <v>41</v>
      </c>
      <c r="F20" s="248">
        <f t="shared" si="0"/>
        <v>0</v>
      </c>
      <c r="G20" s="248">
        <v>0</v>
      </c>
      <c r="H20" s="84">
        <v>0</v>
      </c>
      <c r="I20" s="7"/>
      <c r="J20" s="7"/>
    </row>
    <row r="21" spans="1:10" s="8" customFormat="1" ht="20.100000000000001" customHeight="1">
      <c r="A21" s="49"/>
      <c r="B21" s="46" t="s">
        <v>19</v>
      </c>
      <c r="C21" s="48"/>
      <c r="D21" s="222" t="s">
        <v>139</v>
      </c>
      <c r="E21" s="247">
        <v>42</v>
      </c>
      <c r="F21" s="248">
        <f t="shared" si="0"/>
        <v>0</v>
      </c>
      <c r="G21" s="248">
        <v>0</v>
      </c>
      <c r="H21" s="84">
        <v>0</v>
      </c>
      <c r="I21" s="7"/>
      <c r="J21" s="7"/>
    </row>
    <row r="22" spans="1:10" s="8" customFormat="1" ht="20.100000000000001" customHeight="1">
      <c r="A22" s="49"/>
      <c r="B22" s="46" t="s">
        <v>129</v>
      </c>
      <c r="C22" s="48"/>
      <c r="D22" s="222" t="s">
        <v>140</v>
      </c>
      <c r="E22" s="247">
        <v>43</v>
      </c>
      <c r="F22" s="248">
        <f t="shared" si="0"/>
        <v>0</v>
      </c>
      <c r="G22" s="248">
        <v>0</v>
      </c>
      <c r="H22" s="84">
        <v>0</v>
      </c>
      <c r="I22" s="7"/>
      <c r="J22" s="7"/>
    </row>
    <row r="23" spans="1:10" s="8" customFormat="1" ht="20.100000000000001" customHeight="1">
      <c r="A23" s="49"/>
      <c r="B23" s="46" t="s">
        <v>20</v>
      </c>
      <c r="C23" s="48"/>
      <c r="D23" s="222" t="s">
        <v>141</v>
      </c>
      <c r="E23" s="247">
        <v>44</v>
      </c>
      <c r="F23" s="250">
        <f t="shared" si="0"/>
        <v>2110.31</v>
      </c>
      <c r="G23" s="251">
        <v>2110.31</v>
      </c>
      <c r="H23" s="84">
        <v>0</v>
      </c>
      <c r="I23" s="7"/>
      <c r="J23" s="7"/>
    </row>
    <row r="24" spans="1:10" s="8" customFormat="1" ht="20.100000000000001" customHeight="1">
      <c r="A24" s="49"/>
      <c r="B24" s="46" t="s">
        <v>21</v>
      </c>
      <c r="C24" s="48"/>
      <c r="D24" s="222" t="s">
        <v>142</v>
      </c>
      <c r="E24" s="247">
        <v>45</v>
      </c>
      <c r="F24" s="250">
        <f t="shared" si="0"/>
        <v>114.7</v>
      </c>
      <c r="G24" s="253">
        <v>114.7</v>
      </c>
      <c r="H24" s="84">
        <v>0</v>
      </c>
      <c r="I24" s="7"/>
      <c r="J24" s="7"/>
    </row>
    <row r="25" spans="1:10" s="8" customFormat="1" ht="20.100000000000001" customHeight="1">
      <c r="A25" s="49"/>
      <c r="B25" s="46" t="s">
        <v>22</v>
      </c>
      <c r="C25" s="48"/>
      <c r="D25" s="222" t="s">
        <v>143</v>
      </c>
      <c r="E25" s="247">
        <v>46</v>
      </c>
      <c r="F25" s="248">
        <f t="shared" si="0"/>
        <v>0</v>
      </c>
      <c r="G25" s="248">
        <v>0</v>
      </c>
      <c r="H25" s="84">
        <v>0</v>
      </c>
      <c r="I25" s="7"/>
      <c r="J25" s="7"/>
    </row>
    <row r="26" spans="1:10" s="8" customFormat="1" ht="20.100000000000001" customHeight="1">
      <c r="A26" s="49"/>
      <c r="B26" s="46" t="s">
        <v>23</v>
      </c>
      <c r="C26" s="48"/>
      <c r="D26" s="222" t="s">
        <v>144</v>
      </c>
      <c r="E26" s="247">
        <v>47</v>
      </c>
      <c r="F26" s="248">
        <f t="shared" si="0"/>
        <v>0</v>
      </c>
      <c r="G26" s="248">
        <v>0</v>
      </c>
      <c r="H26" s="84">
        <v>0</v>
      </c>
      <c r="I26" s="7"/>
      <c r="J26" s="7"/>
    </row>
    <row r="27" spans="1:10" s="8" customFormat="1" ht="20.100000000000001" customHeight="1">
      <c r="A27" s="49"/>
      <c r="B27" s="46" t="s">
        <v>24</v>
      </c>
      <c r="C27" s="48"/>
      <c r="D27" s="222" t="s">
        <v>145</v>
      </c>
      <c r="E27" s="247">
        <v>48</v>
      </c>
      <c r="F27" s="248">
        <f t="shared" si="0"/>
        <v>0</v>
      </c>
      <c r="G27" s="248">
        <v>0</v>
      </c>
      <c r="H27" s="84">
        <v>0</v>
      </c>
      <c r="I27" s="7"/>
      <c r="J27" s="7"/>
    </row>
    <row r="28" spans="1:10" s="8" customFormat="1" ht="20.100000000000001" customHeight="1">
      <c r="A28" s="50"/>
      <c r="B28" s="46" t="s">
        <v>25</v>
      </c>
      <c r="C28" s="48"/>
      <c r="D28" s="79" t="s">
        <v>146</v>
      </c>
      <c r="E28" s="247">
        <v>49</v>
      </c>
      <c r="F28" s="248">
        <f t="shared" si="0"/>
        <v>0</v>
      </c>
      <c r="G28" s="248">
        <v>0</v>
      </c>
      <c r="H28" s="84">
        <v>0</v>
      </c>
      <c r="I28" s="7"/>
      <c r="J28" s="7"/>
    </row>
    <row r="29" spans="1:10" s="8" customFormat="1" ht="20.100000000000001" customHeight="1">
      <c r="A29" s="51"/>
      <c r="B29" s="46" t="s">
        <v>26</v>
      </c>
      <c r="C29" s="52"/>
      <c r="D29" s="53" t="s">
        <v>227</v>
      </c>
      <c r="E29" s="247">
        <v>50</v>
      </c>
      <c r="F29" s="254"/>
      <c r="G29" s="247"/>
      <c r="H29" s="54"/>
      <c r="I29" s="7"/>
      <c r="J29" s="7"/>
    </row>
    <row r="30" spans="1:10" s="8" customFormat="1" ht="20.100000000000001" customHeight="1">
      <c r="A30" s="55" t="s">
        <v>28</v>
      </c>
      <c r="B30" s="46" t="s">
        <v>27</v>
      </c>
      <c r="C30" s="48">
        <f>C8+C9</f>
        <v>3023.34</v>
      </c>
      <c r="D30" s="56" t="s">
        <v>30</v>
      </c>
      <c r="E30" s="247">
        <v>51</v>
      </c>
      <c r="F30" s="255">
        <f>G30+H30</f>
        <v>3023.34</v>
      </c>
      <c r="G30" s="247">
        <f>SUM(G8:G28)</f>
        <v>2360.04</v>
      </c>
      <c r="H30" s="256">
        <f>SUM(H8:H28)</f>
        <v>663.3</v>
      </c>
      <c r="I30" s="7"/>
      <c r="J30" s="7"/>
    </row>
    <row r="31" spans="1:10" s="8" customFormat="1" ht="20.100000000000001" customHeight="1">
      <c r="A31" s="70" t="s">
        <v>101</v>
      </c>
      <c r="B31" s="46" t="s">
        <v>29</v>
      </c>
      <c r="C31" s="82">
        <v>0</v>
      </c>
      <c r="D31" s="72" t="s">
        <v>103</v>
      </c>
      <c r="E31" s="247">
        <v>52</v>
      </c>
      <c r="F31" s="254"/>
      <c r="G31" s="247"/>
      <c r="H31" s="58"/>
      <c r="I31" s="7"/>
      <c r="J31" s="7"/>
    </row>
    <row r="32" spans="1:10" s="8" customFormat="1" ht="20.100000000000001" customHeight="1">
      <c r="A32" s="70" t="s">
        <v>119</v>
      </c>
      <c r="B32" s="46" t="s">
        <v>31</v>
      </c>
      <c r="C32" s="82">
        <v>0</v>
      </c>
      <c r="D32" s="57"/>
      <c r="E32" s="247">
        <v>53</v>
      </c>
      <c r="F32" s="254"/>
      <c r="G32" s="247"/>
      <c r="H32" s="58"/>
      <c r="I32" s="7"/>
      <c r="J32" s="7"/>
    </row>
    <row r="33" spans="1:10" s="8" customFormat="1" ht="20.100000000000001" customHeight="1">
      <c r="A33" s="71" t="s">
        <v>102</v>
      </c>
      <c r="B33" s="46" t="s">
        <v>32</v>
      </c>
      <c r="C33" s="83">
        <v>0</v>
      </c>
      <c r="D33" s="61"/>
      <c r="E33" s="247">
        <v>54</v>
      </c>
      <c r="F33" s="257"/>
      <c r="G33" s="247"/>
      <c r="H33" s="62"/>
      <c r="I33" s="7"/>
      <c r="J33" s="7"/>
    </row>
    <row r="34" spans="1:10" s="8" customFormat="1" ht="20.100000000000001" customHeight="1">
      <c r="A34" s="71"/>
      <c r="B34" s="46" t="s">
        <v>130</v>
      </c>
      <c r="C34" s="60"/>
      <c r="D34" s="61"/>
      <c r="E34" s="247">
        <v>55</v>
      </c>
      <c r="F34" s="247"/>
      <c r="G34" s="247"/>
      <c r="H34" s="122"/>
      <c r="I34" s="7"/>
      <c r="J34" s="7"/>
    </row>
    <row r="35" spans="1:10" ht="20.100000000000001" customHeight="1" thickBot="1">
      <c r="A35" s="63" t="s">
        <v>33</v>
      </c>
      <c r="B35" s="121" t="s">
        <v>228</v>
      </c>
      <c r="C35" s="258">
        <f>C30</f>
        <v>3023.34</v>
      </c>
      <c r="D35" s="226" t="s">
        <v>33</v>
      </c>
      <c r="E35" s="259">
        <v>56</v>
      </c>
      <c r="F35" s="260">
        <f>F30</f>
        <v>3023.34</v>
      </c>
      <c r="G35" s="260">
        <f>G30</f>
        <v>2360.04</v>
      </c>
      <c r="H35" s="123">
        <f>H30</f>
        <v>663.3</v>
      </c>
    </row>
    <row r="36" spans="1:10" ht="29.25" customHeight="1">
      <c r="A36" s="177" t="s">
        <v>105</v>
      </c>
      <c r="B36" s="133"/>
      <c r="C36" s="133"/>
      <c r="D36" s="133"/>
      <c r="E36" s="133"/>
      <c r="F36" s="178"/>
      <c r="G36" s="178"/>
      <c r="H36" s="178"/>
    </row>
  </sheetData>
  <mergeCells count="4">
    <mergeCell ref="A2:H2"/>
    <mergeCell ref="A5:C5"/>
    <mergeCell ref="D5:H5"/>
    <mergeCell ref="A36:H36"/>
  </mergeCells>
  <phoneticPr fontId="2" type="noConversion"/>
  <printOptions horizontalCentered="1"/>
  <pageMargins left="0.35433070866141736" right="0.35433070866141736" top="0.59055118110236227" bottom="0.78740157480314965" header="0.51181102362204722" footer="0.19685039370078741"/>
  <pageSetup paperSize="9" scale="93"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36"/>
  <sheetViews>
    <sheetView workbookViewId="0">
      <selection activeCell="E12" sqref="E12"/>
    </sheetView>
  </sheetViews>
  <sheetFormatPr defaultRowHeight="14.25"/>
  <cols>
    <col min="1" max="2" width="4.625" style="32" customWidth="1"/>
    <col min="3" max="4" width="23" style="32" customWidth="1"/>
    <col min="5" max="5" width="22.375" style="32" customWidth="1"/>
    <col min="6" max="6" width="25.375" style="32" customWidth="1"/>
    <col min="7" max="16384" width="9" style="32"/>
  </cols>
  <sheetData>
    <row r="1" spans="1:6" s="22" customFormat="1" ht="30" customHeight="1">
      <c r="A1" s="190" t="s">
        <v>97</v>
      </c>
      <c r="B1" s="190"/>
      <c r="C1" s="190"/>
      <c r="D1" s="190"/>
      <c r="E1" s="190"/>
      <c r="F1" s="190"/>
    </row>
    <row r="2" spans="1:6" s="24" customFormat="1" ht="11.1" customHeight="1">
      <c r="A2" s="23"/>
      <c r="B2" s="23"/>
      <c r="C2" s="23"/>
      <c r="F2" s="76" t="s">
        <v>106</v>
      </c>
    </row>
    <row r="3" spans="1:6" s="24" customFormat="1" ht="15" customHeight="1" thickBot="1">
      <c r="A3" s="6" t="s">
        <v>286</v>
      </c>
      <c r="B3" s="23"/>
      <c r="C3" s="23"/>
      <c r="D3" s="33"/>
      <c r="E3" s="33"/>
      <c r="F3" s="39" t="s">
        <v>52</v>
      </c>
    </row>
    <row r="4" spans="1:6" s="25" customFormat="1" ht="20.25" customHeight="1">
      <c r="A4" s="191" t="s">
        <v>49</v>
      </c>
      <c r="B4" s="192"/>
      <c r="C4" s="192"/>
      <c r="D4" s="196" t="s">
        <v>66</v>
      </c>
      <c r="E4" s="199" t="s">
        <v>50</v>
      </c>
      <c r="F4" s="185" t="s">
        <v>42</v>
      </c>
    </row>
    <row r="5" spans="1:6" s="25" customFormat="1" ht="24.75" customHeight="1">
      <c r="A5" s="193" t="s">
        <v>117</v>
      </c>
      <c r="B5" s="194"/>
      <c r="C5" s="194" t="s">
        <v>39</v>
      </c>
      <c r="D5" s="197"/>
      <c r="E5" s="200"/>
      <c r="F5" s="186"/>
    </row>
    <row r="6" spans="1:6" s="25" customFormat="1" ht="18" customHeight="1">
      <c r="A6" s="195"/>
      <c r="B6" s="194"/>
      <c r="C6" s="194"/>
      <c r="D6" s="197"/>
      <c r="E6" s="200"/>
      <c r="F6" s="186"/>
    </row>
    <row r="7" spans="1:6" s="25" customFormat="1" ht="22.5" customHeight="1">
      <c r="A7" s="195"/>
      <c r="B7" s="194"/>
      <c r="C7" s="194"/>
      <c r="D7" s="198"/>
      <c r="E7" s="201"/>
      <c r="F7" s="187"/>
    </row>
    <row r="8" spans="1:6" s="25" customFormat="1" ht="22.5" customHeight="1">
      <c r="A8" s="202" t="s">
        <v>40</v>
      </c>
      <c r="B8" s="203"/>
      <c r="C8" s="204"/>
      <c r="D8" s="120">
        <v>1</v>
      </c>
      <c r="E8" s="120">
        <v>2</v>
      </c>
      <c r="F8" s="27">
        <v>3</v>
      </c>
    </row>
    <row r="9" spans="1:6" s="25" customFormat="1" ht="22.5" customHeight="1">
      <c r="A9" s="202" t="s">
        <v>51</v>
      </c>
      <c r="B9" s="203"/>
      <c r="C9" s="204"/>
      <c r="D9" s="261">
        <f>D10+D16+D22+D29</f>
        <v>2360.0381389999993</v>
      </c>
      <c r="E9" s="261">
        <f t="shared" ref="E9:F9" si="0">E10+E16+E22+E29</f>
        <v>1634.847139</v>
      </c>
      <c r="F9" s="124">
        <f t="shared" si="0"/>
        <v>725.19100000000003</v>
      </c>
    </row>
    <row r="10" spans="1:6" s="29" customFormat="1" ht="22.5" customHeight="1">
      <c r="A10" s="181">
        <v>208</v>
      </c>
      <c r="B10" s="182"/>
      <c r="C10" s="110" t="s">
        <v>244</v>
      </c>
      <c r="D10" s="262">
        <f>E10+F10</f>
        <v>84.409544999999994</v>
      </c>
      <c r="E10" s="262">
        <f>E11+E14</f>
        <v>84.409544999999994</v>
      </c>
      <c r="F10" s="114">
        <f>F11+F14</f>
        <v>0</v>
      </c>
    </row>
    <row r="11" spans="1:6" s="29" customFormat="1" ht="22.5" customHeight="1">
      <c r="A11" s="179">
        <v>20805</v>
      </c>
      <c r="B11" s="180"/>
      <c r="C11" s="109" t="s">
        <v>245</v>
      </c>
      <c r="D11" s="262">
        <f t="shared" ref="D11:D15" si="1">E11+F11</f>
        <v>67.790544999999995</v>
      </c>
      <c r="E11" s="262">
        <f>E12+E13</f>
        <v>67.790544999999995</v>
      </c>
      <c r="F11" s="114">
        <f>F12+F13</f>
        <v>0</v>
      </c>
    </row>
    <row r="12" spans="1:6" s="29" customFormat="1" ht="22.5" customHeight="1">
      <c r="A12" s="179">
        <v>2080501</v>
      </c>
      <c r="B12" s="180"/>
      <c r="C12" s="109" t="s">
        <v>229</v>
      </c>
      <c r="D12" s="262">
        <f t="shared" si="1"/>
        <v>48.050545</v>
      </c>
      <c r="E12" s="262">
        <v>48.050545</v>
      </c>
      <c r="F12" s="114">
        <v>0</v>
      </c>
    </row>
    <row r="13" spans="1:6" s="29" customFormat="1" ht="22.5" customHeight="1">
      <c r="A13" s="179">
        <v>2080502</v>
      </c>
      <c r="B13" s="180"/>
      <c r="C13" s="109" t="s">
        <v>154</v>
      </c>
      <c r="D13" s="262">
        <f t="shared" si="1"/>
        <v>19.739999999999998</v>
      </c>
      <c r="E13" s="262">
        <v>19.739999999999998</v>
      </c>
      <c r="F13" s="114">
        <v>0</v>
      </c>
    </row>
    <row r="14" spans="1:6" s="29" customFormat="1" ht="22.5" customHeight="1">
      <c r="A14" s="179">
        <v>20808</v>
      </c>
      <c r="B14" s="180"/>
      <c r="C14" s="109" t="s">
        <v>230</v>
      </c>
      <c r="D14" s="262">
        <f t="shared" si="1"/>
        <v>16.619</v>
      </c>
      <c r="E14" s="262">
        <f>E15</f>
        <v>16.619</v>
      </c>
      <c r="F14" s="114">
        <f>F15</f>
        <v>0</v>
      </c>
    </row>
    <row r="15" spans="1:6" s="29" customFormat="1" ht="22.5" customHeight="1">
      <c r="A15" s="183">
        <v>2080801</v>
      </c>
      <c r="B15" s="184"/>
      <c r="C15" s="109" t="s">
        <v>231</v>
      </c>
      <c r="D15" s="262">
        <f t="shared" si="1"/>
        <v>16.619</v>
      </c>
      <c r="E15" s="111">
        <v>16.619</v>
      </c>
      <c r="F15" s="115">
        <v>0</v>
      </c>
    </row>
    <row r="16" spans="1:6" s="29" customFormat="1" ht="22.5" customHeight="1">
      <c r="A16" s="181">
        <v>210</v>
      </c>
      <c r="B16" s="182"/>
      <c r="C16" s="110" t="s">
        <v>232</v>
      </c>
      <c r="D16" s="111">
        <f>E16+F16</f>
        <v>50.62218</v>
      </c>
      <c r="E16" s="111">
        <f>E17+E20</f>
        <v>50.62218</v>
      </c>
      <c r="F16" s="115">
        <v>0</v>
      </c>
    </row>
    <row r="17" spans="1:6" s="29" customFormat="1" ht="22.5" customHeight="1">
      <c r="A17" s="179">
        <v>21005</v>
      </c>
      <c r="B17" s="180"/>
      <c r="C17" s="109" t="s">
        <v>233</v>
      </c>
      <c r="D17" s="111">
        <f t="shared" ref="D17:D21" si="2">E17+F17</f>
        <v>35.962180000000004</v>
      </c>
      <c r="E17" s="111">
        <f>E18+E19</f>
        <v>35.962180000000004</v>
      </c>
      <c r="F17" s="115">
        <v>0</v>
      </c>
    </row>
    <row r="18" spans="1:6" s="29" customFormat="1" ht="22.5" customHeight="1">
      <c r="A18" s="179">
        <v>2100501</v>
      </c>
      <c r="B18" s="180"/>
      <c r="C18" s="109" t="s">
        <v>234</v>
      </c>
      <c r="D18" s="111">
        <f t="shared" si="2"/>
        <v>26.402180000000001</v>
      </c>
      <c r="E18" s="111">
        <v>26.402180000000001</v>
      </c>
      <c r="F18" s="115">
        <v>0</v>
      </c>
    </row>
    <row r="19" spans="1:6" s="29" customFormat="1" ht="22.5" customHeight="1">
      <c r="A19" s="179">
        <v>2100502</v>
      </c>
      <c r="B19" s="180"/>
      <c r="C19" s="109" t="s">
        <v>164</v>
      </c>
      <c r="D19" s="111">
        <f t="shared" si="2"/>
        <v>9.56</v>
      </c>
      <c r="E19" s="111">
        <v>9.56</v>
      </c>
      <c r="F19" s="115">
        <v>0</v>
      </c>
    </row>
    <row r="20" spans="1:6" s="29" customFormat="1" ht="22.5" customHeight="1">
      <c r="A20" s="179">
        <v>21007</v>
      </c>
      <c r="B20" s="180"/>
      <c r="C20" s="109" t="s">
        <v>235</v>
      </c>
      <c r="D20" s="111">
        <f t="shared" si="2"/>
        <v>14.66</v>
      </c>
      <c r="E20" s="111">
        <f>E21</f>
        <v>14.66</v>
      </c>
      <c r="F20" s="115">
        <v>0</v>
      </c>
    </row>
    <row r="21" spans="1:6" s="29" customFormat="1" ht="22.5" customHeight="1">
      <c r="A21" s="179">
        <v>2100717</v>
      </c>
      <c r="B21" s="180"/>
      <c r="C21" s="109" t="s">
        <v>236</v>
      </c>
      <c r="D21" s="111">
        <f t="shared" si="2"/>
        <v>14.66</v>
      </c>
      <c r="E21" s="111">
        <v>14.66</v>
      </c>
      <c r="F21" s="115">
        <v>0</v>
      </c>
    </row>
    <row r="22" spans="1:6" s="29" customFormat="1" ht="22.5" customHeight="1">
      <c r="A22" s="181">
        <v>220</v>
      </c>
      <c r="B22" s="182"/>
      <c r="C22" s="110" t="s">
        <v>246</v>
      </c>
      <c r="D22" s="111">
        <f>E22+F22</f>
        <v>2110.3064139999997</v>
      </c>
      <c r="E22" s="111">
        <f>E23</f>
        <v>1385.1154139999999</v>
      </c>
      <c r="F22" s="263">
        <f>F23</f>
        <v>725.19100000000003</v>
      </c>
    </row>
    <row r="23" spans="1:6" s="29" customFormat="1" ht="22.5" customHeight="1">
      <c r="A23" s="179">
        <v>22001</v>
      </c>
      <c r="B23" s="180"/>
      <c r="C23" s="109" t="s">
        <v>237</v>
      </c>
      <c r="D23" s="111">
        <f t="shared" ref="D23:D28" si="3">E23+F23</f>
        <v>2110.3064139999997</v>
      </c>
      <c r="E23" s="111">
        <f>SUM(E24:E28)</f>
        <v>1385.1154139999999</v>
      </c>
      <c r="F23" s="263">
        <f>SUM(F24:F28)</f>
        <v>725.19100000000003</v>
      </c>
    </row>
    <row r="24" spans="1:6" s="29" customFormat="1" ht="22.5" customHeight="1">
      <c r="A24" s="179">
        <v>2200101</v>
      </c>
      <c r="B24" s="180"/>
      <c r="C24" s="109" t="s">
        <v>238</v>
      </c>
      <c r="D24" s="111">
        <f t="shared" si="3"/>
        <v>993.18541400000004</v>
      </c>
      <c r="E24" s="111">
        <v>973.18541400000004</v>
      </c>
      <c r="F24" s="263">
        <v>20</v>
      </c>
    </row>
    <row r="25" spans="1:6" s="29" customFormat="1" ht="22.5" customHeight="1">
      <c r="A25" s="179">
        <v>2200102</v>
      </c>
      <c r="B25" s="180"/>
      <c r="C25" s="109" t="s">
        <v>239</v>
      </c>
      <c r="D25" s="111">
        <f t="shared" si="3"/>
        <v>149.7405</v>
      </c>
      <c r="E25" s="111">
        <v>65.86</v>
      </c>
      <c r="F25" s="263">
        <v>83.880499999999998</v>
      </c>
    </row>
    <row r="26" spans="1:6" s="29" customFormat="1" ht="22.5" customHeight="1">
      <c r="A26" s="179">
        <v>2200106</v>
      </c>
      <c r="B26" s="180"/>
      <c r="C26" s="109" t="s">
        <v>240</v>
      </c>
      <c r="D26" s="111">
        <f t="shared" si="3"/>
        <v>34.6</v>
      </c>
      <c r="E26" s="112">
        <v>0</v>
      </c>
      <c r="F26" s="263">
        <v>34.6</v>
      </c>
    </row>
    <row r="27" spans="1:6" s="29" customFormat="1" ht="22.5" customHeight="1">
      <c r="A27" s="179">
        <v>2200150</v>
      </c>
      <c r="B27" s="180"/>
      <c r="C27" s="109" t="s">
        <v>187</v>
      </c>
      <c r="D27" s="111">
        <f t="shared" si="3"/>
        <v>401.94799999999998</v>
      </c>
      <c r="E27" s="111">
        <v>346.07</v>
      </c>
      <c r="F27" s="263">
        <v>55.878</v>
      </c>
    </row>
    <row r="28" spans="1:6" s="29" customFormat="1" ht="22.5" customHeight="1">
      <c r="A28" s="179">
        <v>2200199</v>
      </c>
      <c r="B28" s="180"/>
      <c r="C28" s="109" t="s">
        <v>241</v>
      </c>
      <c r="D28" s="111">
        <f t="shared" si="3"/>
        <v>530.83249999999998</v>
      </c>
      <c r="E28" s="112">
        <v>0</v>
      </c>
      <c r="F28" s="263">
        <v>530.83249999999998</v>
      </c>
    </row>
    <row r="29" spans="1:6" s="29" customFormat="1" ht="22.5" customHeight="1">
      <c r="A29" s="181">
        <v>221</v>
      </c>
      <c r="B29" s="182"/>
      <c r="C29" s="110" t="s">
        <v>247</v>
      </c>
      <c r="D29" s="111">
        <f>E29+F29</f>
        <v>114.7</v>
      </c>
      <c r="E29" s="111">
        <f>E30</f>
        <v>114.7</v>
      </c>
      <c r="F29" s="115">
        <f>F30</f>
        <v>0</v>
      </c>
    </row>
    <row r="30" spans="1:6" s="29" customFormat="1" ht="22.5" customHeight="1">
      <c r="A30" s="179">
        <v>22102</v>
      </c>
      <c r="B30" s="180"/>
      <c r="C30" s="109" t="s">
        <v>242</v>
      </c>
      <c r="D30" s="111">
        <f t="shared" ref="D30:D31" si="4">E30+F30</f>
        <v>114.7</v>
      </c>
      <c r="E30" s="111">
        <f>E31</f>
        <v>114.7</v>
      </c>
      <c r="F30" s="115">
        <f>F31</f>
        <v>0</v>
      </c>
    </row>
    <row r="31" spans="1:6" s="29" customFormat="1" ht="22.5" customHeight="1" thickBot="1">
      <c r="A31" s="205">
        <v>2210201</v>
      </c>
      <c r="B31" s="206"/>
      <c r="C31" s="125" t="s">
        <v>243</v>
      </c>
      <c r="D31" s="264">
        <f t="shared" si="4"/>
        <v>114.7</v>
      </c>
      <c r="E31" s="264">
        <v>114.7</v>
      </c>
      <c r="F31" s="116">
        <v>0</v>
      </c>
    </row>
    <row r="32" spans="1:6" ht="32.25" customHeight="1">
      <c r="A32" s="188" t="s">
        <v>122</v>
      </c>
      <c r="B32" s="189"/>
      <c r="C32" s="189"/>
      <c r="D32" s="189"/>
      <c r="E32" s="189"/>
      <c r="F32" s="189"/>
    </row>
    <row r="33" spans="1:1">
      <c r="A33" s="31"/>
    </row>
    <row r="34" spans="1:1">
      <c r="A34" s="31"/>
    </row>
    <row r="35" spans="1:1">
      <c r="A35" s="31"/>
    </row>
    <row r="36" spans="1:1">
      <c r="A36" s="31"/>
    </row>
  </sheetData>
  <mergeCells count="32">
    <mergeCell ref="F4:F7"/>
    <mergeCell ref="A32:F32"/>
    <mergeCell ref="A1:F1"/>
    <mergeCell ref="A4:C4"/>
    <mergeCell ref="A5:B7"/>
    <mergeCell ref="C5:C7"/>
    <mergeCell ref="D4:D7"/>
    <mergeCell ref="E4:E7"/>
    <mergeCell ref="A9:C9"/>
    <mergeCell ref="A13:B13"/>
    <mergeCell ref="A14:B14"/>
    <mergeCell ref="A8:C8"/>
    <mergeCell ref="A31:B31"/>
    <mergeCell ref="A10:B10"/>
    <mergeCell ref="A11:B11"/>
    <mergeCell ref="A12:B12"/>
    <mergeCell ref="A15:B15"/>
    <mergeCell ref="A16:B16"/>
    <mergeCell ref="A17:B17"/>
    <mergeCell ref="A18:B18"/>
    <mergeCell ref="A19:B19"/>
    <mergeCell ref="A20:B20"/>
    <mergeCell ref="A21:B21"/>
    <mergeCell ref="A22:B22"/>
    <mergeCell ref="A23:B23"/>
    <mergeCell ref="A24:B24"/>
    <mergeCell ref="A30:B30"/>
    <mergeCell ref="A25:B25"/>
    <mergeCell ref="A26:B26"/>
    <mergeCell ref="A27:B27"/>
    <mergeCell ref="A28:B28"/>
    <mergeCell ref="A29:B29"/>
  </mergeCells>
  <phoneticPr fontId="3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48"/>
  <sheetViews>
    <sheetView workbookViewId="0">
      <selection activeCell="E22" sqref="E22"/>
    </sheetView>
  </sheetViews>
  <sheetFormatPr defaultRowHeight="14.25"/>
  <cols>
    <col min="1" max="2" width="4.625" style="32" customWidth="1"/>
    <col min="3" max="3" width="18.375" style="32" customWidth="1"/>
    <col min="4" max="6" width="32.625" style="32" customWidth="1"/>
    <col min="7" max="16384" width="9" style="32"/>
  </cols>
  <sheetData>
    <row r="1" spans="1:6" s="22" customFormat="1" ht="30" customHeight="1">
      <c r="A1" s="208" t="s">
        <v>112</v>
      </c>
      <c r="B1" s="190"/>
      <c r="C1" s="190"/>
      <c r="D1" s="190"/>
      <c r="E1" s="190"/>
      <c r="F1" s="190"/>
    </row>
    <row r="2" spans="1:6" s="24" customFormat="1" ht="11.1" customHeight="1">
      <c r="A2" s="23"/>
      <c r="B2" s="23"/>
      <c r="C2" s="23"/>
      <c r="F2" s="76" t="s">
        <v>111</v>
      </c>
    </row>
    <row r="3" spans="1:6" s="24" customFormat="1" ht="15" customHeight="1" thickBot="1">
      <c r="A3" s="6" t="s">
        <v>286</v>
      </c>
      <c r="B3" s="23"/>
      <c r="C3" s="23"/>
      <c r="D3" s="33"/>
      <c r="E3" s="33"/>
      <c r="F3" s="39" t="s">
        <v>52</v>
      </c>
    </row>
    <row r="4" spans="1:6" s="25" customFormat="1" ht="20.25" customHeight="1">
      <c r="A4" s="191" t="s">
        <v>49</v>
      </c>
      <c r="B4" s="192"/>
      <c r="C4" s="192"/>
      <c r="D4" s="196" t="s">
        <v>66</v>
      </c>
      <c r="E4" s="209" t="s">
        <v>115</v>
      </c>
      <c r="F4" s="210" t="s">
        <v>116</v>
      </c>
    </row>
    <row r="5" spans="1:6" s="25" customFormat="1" ht="24.75" customHeight="1">
      <c r="A5" s="193" t="s">
        <v>113</v>
      </c>
      <c r="B5" s="194"/>
      <c r="C5" s="194" t="s">
        <v>39</v>
      </c>
      <c r="D5" s="197"/>
      <c r="E5" s="200"/>
      <c r="F5" s="186"/>
    </row>
    <row r="6" spans="1:6" s="25" customFormat="1" ht="18" customHeight="1">
      <c r="A6" s="195"/>
      <c r="B6" s="194"/>
      <c r="C6" s="194"/>
      <c r="D6" s="197"/>
      <c r="E6" s="200"/>
      <c r="F6" s="186"/>
    </row>
    <row r="7" spans="1:6" s="25" customFormat="1" ht="22.5" customHeight="1">
      <c r="A7" s="195"/>
      <c r="B7" s="194"/>
      <c r="C7" s="194"/>
      <c r="D7" s="198"/>
      <c r="E7" s="201"/>
      <c r="F7" s="187"/>
    </row>
    <row r="8" spans="1:6" s="25" customFormat="1" ht="22.5" customHeight="1">
      <c r="A8" s="202" t="s">
        <v>40</v>
      </c>
      <c r="B8" s="203"/>
      <c r="C8" s="204"/>
      <c r="D8" s="120">
        <v>1</v>
      </c>
      <c r="E8" s="120">
        <v>2</v>
      </c>
      <c r="F8" s="27">
        <v>3</v>
      </c>
    </row>
    <row r="9" spans="1:6" s="25" customFormat="1" ht="22.5" customHeight="1">
      <c r="A9" s="265" t="s">
        <v>51</v>
      </c>
      <c r="B9" s="266"/>
      <c r="C9" s="267"/>
      <c r="D9" s="117">
        <f>D10+D17+D36</f>
        <v>1634.8534629999999</v>
      </c>
      <c r="E9" s="117">
        <f>E10+E17+E36</f>
        <v>1356.404325</v>
      </c>
      <c r="F9" s="268">
        <f>F10+F17+F36</f>
        <v>278.449138</v>
      </c>
    </row>
    <row r="10" spans="1:6" s="29" customFormat="1" ht="22.5" customHeight="1">
      <c r="A10" s="181">
        <v>301</v>
      </c>
      <c r="B10" s="182"/>
      <c r="C10" s="110" t="s">
        <v>270</v>
      </c>
      <c r="D10" s="112">
        <f t="shared" ref="D10:D43" si="0">E10+F10</f>
        <v>964.73981299999991</v>
      </c>
      <c r="E10" s="112">
        <f>SUM(E11:E16)</f>
        <v>964.73981299999991</v>
      </c>
      <c r="F10" s="113">
        <f>SUM(F11:F14)</f>
        <v>0</v>
      </c>
    </row>
    <row r="11" spans="1:6" s="29" customFormat="1" ht="22.5" customHeight="1">
      <c r="A11" s="181">
        <v>30101</v>
      </c>
      <c r="B11" s="182"/>
      <c r="C11" s="110" t="s">
        <v>271</v>
      </c>
      <c r="D11" s="112">
        <f t="shared" si="0"/>
        <v>664.74633799999992</v>
      </c>
      <c r="E11" s="112">
        <f>529.184858+[1]g06一般公共预算财政拨款基本支出决算表!$E$11+[2]g06一般公共预算财政拨款基本支出决算表!$E$11+[3]g06一般公共预算财政拨款基本支出决算表!$E$11</f>
        <v>664.74633799999992</v>
      </c>
      <c r="F11" s="113">
        <v>0</v>
      </c>
    </row>
    <row r="12" spans="1:6" s="29" customFormat="1" ht="22.5" customHeight="1">
      <c r="A12" s="181">
        <v>30102</v>
      </c>
      <c r="B12" s="182"/>
      <c r="C12" s="110" t="s">
        <v>272</v>
      </c>
      <c r="D12" s="112">
        <f t="shared" si="0"/>
        <v>78.693899999999985</v>
      </c>
      <c r="E12" s="112">
        <f>59.79715+[1]g06一般公共预算财政拨款基本支出决算表!$E$12+[2]g06一般公共预算财政拨款基本支出决算表!$E$12+[3]g06一般公共预算财政拨款基本支出决算表!$E$12</f>
        <v>78.693899999999985</v>
      </c>
      <c r="F12" s="113">
        <v>0</v>
      </c>
    </row>
    <row r="13" spans="1:6" s="29" customFormat="1" ht="22.5" customHeight="1">
      <c r="A13" s="181">
        <v>30103</v>
      </c>
      <c r="B13" s="182"/>
      <c r="C13" s="110" t="s">
        <v>273</v>
      </c>
      <c r="D13" s="112">
        <f>E13+F13</f>
        <v>73.09</v>
      </c>
      <c r="E13" s="112">
        <f>66.5942+[2]g06一般公共预算财政拨款基本支出决算表!$E$13+[3]g06一般公共预算财政拨款基本支出决算表!$E$13</f>
        <v>73.09</v>
      </c>
      <c r="F13" s="113">
        <v>0</v>
      </c>
    </row>
    <row r="14" spans="1:6" s="29" customFormat="1" ht="22.5" customHeight="1">
      <c r="A14" s="181">
        <v>30104</v>
      </c>
      <c r="B14" s="182"/>
      <c r="C14" s="110" t="s">
        <v>274</v>
      </c>
      <c r="D14" s="112">
        <f t="shared" si="0"/>
        <v>120.65769499999999</v>
      </c>
      <c r="E14" s="112">
        <f>97.265772+[1]g06一般公共预算财政拨款基本支出决算表!$E$13+[2]g06一般公共预算财政拨款基本支出决算表!$E$14+[3]g06一般公共预算财政拨款基本支出决算表!$E$14</f>
        <v>120.65769499999999</v>
      </c>
      <c r="F14" s="113">
        <v>0</v>
      </c>
    </row>
    <row r="15" spans="1:6" s="29" customFormat="1" ht="22.5" customHeight="1">
      <c r="A15" s="181">
        <v>30107</v>
      </c>
      <c r="B15" s="182"/>
      <c r="C15" s="110" t="s">
        <v>248</v>
      </c>
      <c r="D15" s="118">
        <f t="shared" si="0"/>
        <v>24.668800000000001</v>
      </c>
      <c r="E15" s="112">
        <f>[1]g06一般公共预算财政拨款基本支出决算表!$E$14+[2]g06一般公共预算财政拨款基本支出决算表!$E$15+[3]g06一般公共预算财政拨款基本支出决算表!$E$15</f>
        <v>24.668800000000001</v>
      </c>
      <c r="F15" s="119">
        <v>0</v>
      </c>
    </row>
    <row r="16" spans="1:6" s="29" customFormat="1" ht="22.5" customHeight="1">
      <c r="A16" s="181">
        <v>30108</v>
      </c>
      <c r="B16" s="182"/>
      <c r="C16" s="110" t="s">
        <v>249</v>
      </c>
      <c r="D16" s="118">
        <f t="shared" si="0"/>
        <v>2.8830800000000001</v>
      </c>
      <c r="E16" s="112">
        <f>[2]g06一般公共预算财政拨款基本支出决算表!$E$16</f>
        <v>2.8830800000000001</v>
      </c>
      <c r="F16" s="119">
        <v>0</v>
      </c>
    </row>
    <row r="17" spans="1:6" s="29" customFormat="1" ht="22.5" customHeight="1">
      <c r="A17" s="181">
        <v>302</v>
      </c>
      <c r="B17" s="182"/>
      <c r="C17" s="110" t="s">
        <v>275</v>
      </c>
      <c r="D17" s="118">
        <f t="shared" si="0"/>
        <v>278.449138</v>
      </c>
      <c r="E17" s="112">
        <f>SUM(E18:E35)</f>
        <v>0</v>
      </c>
      <c r="F17" s="119">
        <f>SUM(F18:F35)</f>
        <v>278.449138</v>
      </c>
    </row>
    <row r="18" spans="1:6" s="29" customFormat="1" ht="22.5" customHeight="1">
      <c r="A18" s="181">
        <v>30201</v>
      </c>
      <c r="B18" s="182"/>
      <c r="C18" s="110" t="s">
        <v>276</v>
      </c>
      <c r="D18" s="112">
        <f t="shared" si="0"/>
        <v>73.874368000000004</v>
      </c>
      <c r="E18" s="112">
        <v>0</v>
      </c>
      <c r="F18" s="113">
        <f>29.053408+[1]g06一般公共预算财政拨款基本支出决算表!$F$16+[2]g06一般公共预算财政拨款基本支出决算表!$F$18+[3]g06一般公共预算财政拨款基本支出决算表!$F$17</f>
        <v>73.874368000000004</v>
      </c>
    </row>
    <row r="19" spans="1:6" s="29" customFormat="1" ht="22.5" customHeight="1">
      <c r="A19" s="181">
        <v>30202</v>
      </c>
      <c r="B19" s="182"/>
      <c r="C19" s="110" t="s">
        <v>277</v>
      </c>
      <c r="D19" s="112">
        <f t="shared" si="0"/>
        <v>15.2254</v>
      </c>
      <c r="E19" s="112">
        <v>0</v>
      </c>
      <c r="F19" s="113">
        <f>0.2454+[1]g06一般公共预算财政拨款基本支出决算表!$F$17</f>
        <v>15.2254</v>
      </c>
    </row>
    <row r="20" spans="1:6" s="29" customFormat="1" ht="22.5" customHeight="1">
      <c r="A20" s="181">
        <v>30203</v>
      </c>
      <c r="B20" s="182"/>
      <c r="C20" s="110" t="s">
        <v>250</v>
      </c>
      <c r="D20" s="118">
        <f t="shared" si="0"/>
        <v>0.2</v>
      </c>
      <c r="E20" s="112">
        <v>0</v>
      </c>
      <c r="F20" s="113">
        <f>[1]g06一般公共预算财政拨款基本支出决算表!$F$18</f>
        <v>0.2</v>
      </c>
    </row>
    <row r="21" spans="1:6" s="29" customFormat="1" ht="22.5" customHeight="1">
      <c r="A21" s="181">
        <v>30204</v>
      </c>
      <c r="B21" s="182"/>
      <c r="C21" s="110" t="s">
        <v>278</v>
      </c>
      <c r="D21" s="112">
        <f t="shared" si="0"/>
        <v>1.3816010000000001</v>
      </c>
      <c r="E21" s="112">
        <v>0</v>
      </c>
      <c r="F21" s="113">
        <f>0.2759+[1]g06一般公共预算财政拨款基本支出决算表!$F$19+[2]g06一般公共预算财政拨款基本支出决算表!$F$19+[3]g06一般公共预算财政拨款基本支出决算表!$F$18</f>
        <v>1.3816010000000001</v>
      </c>
    </row>
    <row r="22" spans="1:6" s="29" customFormat="1" ht="22.5" customHeight="1">
      <c r="A22" s="181">
        <v>30205</v>
      </c>
      <c r="B22" s="182"/>
      <c r="C22" s="110" t="s">
        <v>251</v>
      </c>
      <c r="D22" s="112">
        <f t="shared" si="0"/>
        <v>0.08</v>
      </c>
      <c r="E22" s="112">
        <v>0</v>
      </c>
      <c r="F22" s="113">
        <v>0.08</v>
      </c>
    </row>
    <row r="23" spans="1:6" s="29" customFormat="1" ht="22.5" customHeight="1">
      <c r="A23" s="181">
        <v>30206</v>
      </c>
      <c r="B23" s="182"/>
      <c r="C23" s="110" t="s">
        <v>252</v>
      </c>
      <c r="D23" s="112">
        <f t="shared" si="0"/>
        <v>1.5817190000000001</v>
      </c>
      <c r="E23" s="112">
        <v>0</v>
      </c>
      <c r="F23" s="113">
        <f>[1]g06一般公共预算财政拨款基本支出决算表!$F$21</f>
        <v>1.5817190000000001</v>
      </c>
    </row>
    <row r="24" spans="1:6" s="29" customFormat="1" ht="22.5" customHeight="1">
      <c r="A24" s="181">
        <v>30207</v>
      </c>
      <c r="B24" s="182"/>
      <c r="C24" s="110" t="s">
        <v>253</v>
      </c>
      <c r="D24" s="112">
        <f t="shared" si="0"/>
        <v>24.627724000000001</v>
      </c>
      <c r="E24" s="112">
        <v>0</v>
      </c>
      <c r="F24" s="113">
        <f>22.4015+[1]g06一般公共预算财政拨款基本支出决算表!$F$22</f>
        <v>24.627724000000001</v>
      </c>
    </row>
    <row r="25" spans="1:6" s="29" customFormat="1" ht="22.5" customHeight="1">
      <c r="A25" s="181">
        <v>30209</v>
      </c>
      <c r="B25" s="182"/>
      <c r="C25" s="110" t="s">
        <v>254</v>
      </c>
      <c r="D25" s="112">
        <f t="shared" si="0"/>
        <v>0.44400000000000001</v>
      </c>
      <c r="E25" s="112">
        <v>0</v>
      </c>
      <c r="F25" s="113">
        <f>0.444</f>
        <v>0.44400000000000001</v>
      </c>
    </row>
    <row r="26" spans="1:6" s="29" customFormat="1" ht="22.5" customHeight="1">
      <c r="A26" s="181">
        <v>30211</v>
      </c>
      <c r="B26" s="182"/>
      <c r="C26" s="110" t="s">
        <v>255</v>
      </c>
      <c r="D26" s="112">
        <f t="shared" si="0"/>
        <v>13.868399999999999</v>
      </c>
      <c r="E26" s="112">
        <v>0</v>
      </c>
      <c r="F26" s="113">
        <f>13.8684</f>
        <v>13.868399999999999</v>
      </c>
    </row>
    <row r="27" spans="1:6" s="29" customFormat="1" ht="22.5" customHeight="1">
      <c r="A27" s="181">
        <v>30213</v>
      </c>
      <c r="B27" s="182"/>
      <c r="C27" s="110" t="s">
        <v>256</v>
      </c>
      <c r="D27" s="112">
        <f t="shared" si="0"/>
        <v>15.019223</v>
      </c>
      <c r="E27" s="112">
        <v>0</v>
      </c>
      <c r="F27" s="113">
        <f>4.944+[1]g06一般公共预算财政拨款基本支出决算表!$F$23+[2]g06一般公共预算财政拨款基本支出决算表!$F$20</f>
        <v>15.019223</v>
      </c>
    </row>
    <row r="28" spans="1:6" s="29" customFormat="1" ht="22.5" customHeight="1">
      <c r="A28" s="181">
        <v>30215</v>
      </c>
      <c r="B28" s="182"/>
      <c r="C28" s="110" t="s">
        <v>257</v>
      </c>
      <c r="D28" s="112">
        <f t="shared" si="0"/>
        <v>0.33040000000000003</v>
      </c>
      <c r="E28" s="112">
        <v>0</v>
      </c>
      <c r="F28" s="113">
        <f>0.3304</f>
        <v>0.33040000000000003</v>
      </c>
    </row>
    <row r="29" spans="1:6" s="29" customFormat="1" ht="22.5" customHeight="1">
      <c r="A29" s="181">
        <v>30216</v>
      </c>
      <c r="B29" s="182"/>
      <c r="C29" s="110" t="s">
        <v>258</v>
      </c>
      <c r="D29" s="112">
        <f t="shared" si="0"/>
        <v>2</v>
      </c>
      <c r="E29" s="112">
        <v>0</v>
      </c>
      <c r="F29" s="113">
        <f>2</f>
        <v>2</v>
      </c>
    </row>
    <row r="30" spans="1:6" s="29" customFormat="1" ht="22.5" customHeight="1">
      <c r="A30" s="181">
        <v>30217</v>
      </c>
      <c r="B30" s="182"/>
      <c r="C30" s="110" t="s">
        <v>259</v>
      </c>
      <c r="D30" s="112">
        <f t="shared" si="0"/>
        <v>3.200628</v>
      </c>
      <c r="E30" s="112">
        <v>0</v>
      </c>
      <c r="F30" s="113">
        <f>3.200628</f>
        <v>3.200628</v>
      </c>
    </row>
    <row r="31" spans="1:6" s="29" customFormat="1" ht="22.5" customHeight="1">
      <c r="A31" s="181">
        <v>30226</v>
      </c>
      <c r="B31" s="182"/>
      <c r="C31" s="110" t="s">
        <v>260</v>
      </c>
      <c r="D31" s="112">
        <f t="shared" si="0"/>
        <v>5.5015220000000005</v>
      </c>
      <c r="E31" s="112">
        <v>0</v>
      </c>
      <c r="F31" s="113">
        <f>[1]g06一般公共预算财政拨款基本支出决算表!$F$24</f>
        <v>5.5015220000000005</v>
      </c>
    </row>
    <row r="32" spans="1:6" s="29" customFormat="1" ht="22.5" customHeight="1">
      <c r="A32" s="181">
        <v>30228</v>
      </c>
      <c r="B32" s="182"/>
      <c r="C32" s="110" t="s">
        <v>261</v>
      </c>
      <c r="D32" s="112">
        <f t="shared" si="0"/>
        <v>5</v>
      </c>
      <c r="E32" s="112">
        <v>0</v>
      </c>
      <c r="F32" s="113">
        <v>5</v>
      </c>
    </row>
    <row r="33" spans="1:6" s="29" customFormat="1" ht="22.5" customHeight="1">
      <c r="A33" s="181">
        <v>30231</v>
      </c>
      <c r="B33" s="182"/>
      <c r="C33" s="110" t="s">
        <v>262</v>
      </c>
      <c r="D33" s="112">
        <f t="shared" si="0"/>
        <v>28.257553000000001</v>
      </c>
      <c r="E33" s="112">
        <v>0</v>
      </c>
      <c r="F33" s="113">
        <f>26.847601+[3]g06一般公共预算财政拨款基本支出决算表!$F$20</f>
        <v>28.257553000000001</v>
      </c>
    </row>
    <row r="34" spans="1:6" s="29" customFormat="1" ht="22.5" customHeight="1">
      <c r="A34" s="181">
        <v>30239</v>
      </c>
      <c r="B34" s="182"/>
      <c r="C34" s="110" t="s">
        <v>263</v>
      </c>
      <c r="D34" s="112">
        <f t="shared" si="0"/>
        <v>43.9</v>
      </c>
      <c r="E34" s="112">
        <v>0</v>
      </c>
      <c r="F34" s="113">
        <f>43.9</f>
        <v>43.9</v>
      </c>
    </row>
    <row r="35" spans="1:6" s="29" customFormat="1" ht="22.5" customHeight="1">
      <c r="A35" s="181">
        <v>30299</v>
      </c>
      <c r="B35" s="182"/>
      <c r="C35" s="110" t="s">
        <v>264</v>
      </c>
      <c r="D35" s="112">
        <f t="shared" si="0"/>
        <v>43.956600000000002</v>
      </c>
      <c r="E35" s="112">
        <v>0</v>
      </c>
      <c r="F35" s="113">
        <f>18.8599+[1]g06一般公共预算财政拨款基本支出决算表!$F$25+[2]g06一般公共预算财政拨款基本支出决算表!$F$21+[3]g06一般公共预算财政拨款基本支出决算表!$F$21</f>
        <v>43.956600000000002</v>
      </c>
    </row>
    <row r="36" spans="1:6" s="29" customFormat="1" ht="22.5" customHeight="1">
      <c r="A36" s="181">
        <v>303</v>
      </c>
      <c r="B36" s="182"/>
      <c r="C36" s="110" t="s">
        <v>279</v>
      </c>
      <c r="D36" s="112">
        <f t="shared" si="0"/>
        <v>391.664512</v>
      </c>
      <c r="E36" s="112">
        <f>SUM(E37:E43)</f>
        <v>391.664512</v>
      </c>
      <c r="F36" s="113">
        <f>SUM(F37:F39)</f>
        <v>0</v>
      </c>
    </row>
    <row r="37" spans="1:6" s="29" customFormat="1" ht="22.5" customHeight="1">
      <c r="A37" s="181">
        <v>30302</v>
      </c>
      <c r="B37" s="182"/>
      <c r="C37" s="110" t="s">
        <v>265</v>
      </c>
      <c r="D37" s="112">
        <f t="shared" si="0"/>
        <v>56.784949999999995</v>
      </c>
      <c r="E37" s="112">
        <f>38.022+[1]g06一般公共预算财政拨款基本支出决算表!$E$27+[3]g06一般公共预算财政拨款基本支出决算表!$E$23</f>
        <v>56.784949999999995</v>
      </c>
      <c r="F37" s="113">
        <v>0</v>
      </c>
    </row>
    <row r="38" spans="1:6" s="29" customFormat="1" ht="22.5" customHeight="1">
      <c r="A38" s="181">
        <v>30304</v>
      </c>
      <c r="B38" s="182"/>
      <c r="C38" s="110" t="s">
        <v>266</v>
      </c>
      <c r="D38" s="112">
        <f t="shared" si="0"/>
        <v>16.619</v>
      </c>
      <c r="E38" s="112">
        <v>16.619</v>
      </c>
      <c r="F38" s="113">
        <v>0</v>
      </c>
    </row>
    <row r="39" spans="1:6" s="29" customFormat="1" ht="22.5" customHeight="1">
      <c r="A39" s="181">
        <v>30306</v>
      </c>
      <c r="B39" s="182"/>
      <c r="C39" s="110" t="s">
        <v>267</v>
      </c>
      <c r="D39" s="112">
        <f t="shared" si="0"/>
        <v>0.26</v>
      </c>
      <c r="E39" s="112">
        <v>0.26</v>
      </c>
      <c r="F39" s="113">
        <v>0</v>
      </c>
    </row>
    <row r="40" spans="1:6" s="29" customFormat="1" ht="22.5" customHeight="1">
      <c r="A40" s="269">
        <v>30309</v>
      </c>
      <c r="B40" s="270"/>
      <c r="C40" s="110" t="s">
        <v>268</v>
      </c>
      <c r="D40" s="112">
        <f t="shared" si="0"/>
        <v>14.66</v>
      </c>
      <c r="E40" s="112">
        <v>14.66</v>
      </c>
      <c r="F40" s="113">
        <v>0</v>
      </c>
    </row>
    <row r="41" spans="1:6" s="29" customFormat="1" ht="22.5" customHeight="1">
      <c r="A41" s="269">
        <v>30311</v>
      </c>
      <c r="B41" s="270"/>
      <c r="C41" s="110" t="s">
        <v>243</v>
      </c>
      <c r="D41" s="112">
        <f t="shared" si="0"/>
        <v>114.69760000000001</v>
      </c>
      <c r="E41" s="112">
        <f>89.5196+[1]g06一般公共预算财政拨款基本支出决算表!$E$28+[2]g06一般公共预算财政拨款基本支出决算表!$E$24+[3]g06一般公共预算财政拨款基本支出决算表!$E$25</f>
        <v>114.69760000000001</v>
      </c>
      <c r="F41" s="113">
        <v>0</v>
      </c>
    </row>
    <row r="42" spans="1:6" s="29" customFormat="1" ht="22.5" customHeight="1">
      <c r="A42" s="269">
        <v>30313</v>
      </c>
      <c r="B42" s="270"/>
      <c r="C42" s="110" t="s">
        <v>269</v>
      </c>
      <c r="D42" s="112">
        <f t="shared" si="0"/>
        <v>177.638578</v>
      </c>
      <c r="E42" s="112">
        <f>140.974477+[1]g06一般公共预算财政拨款基本支出决算表!$E$29+[2]g06一般公共预算财政拨款基本支出决算表!$E$25+[3]g06一般公共预算财政拨款基本支出决算表!$E$26</f>
        <v>177.638578</v>
      </c>
      <c r="F42" s="113">
        <v>0</v>
      </c>
    </row>
    <row r="43" spans="1:6" s="29" customFormat="1" ht="22.5" customHeight="1" thickBot="1">
      <c r="A43" s="271">
        <v>30399</v>
      </c>
      <c r="B43" s="272"/>
      <c r="C43" s="273" t="s">
        <v>280</v>
      </c>
      <c r="D43" s="126">
        <f t="shared" si="0"/>
        <v>11.004384</v>
      </c>
      <c r="E43" s="126">
        <f>10.028545+[3]g06一般公共预算财政拨款基本支出决算表!$E$27</f>
        <v>11.004384</v>
      </c>
      <c r="F43" s="127">
        <v>0</v>
      </c>
    </row>
    <row r="44" spans="1:6" ht="32.25" customHeight="1">
      <c r="A44" s="207" t="s">
        <v>114</v>
      </c>
      <c r="B44" s="189"/>
      <c r="C44" s="189"/>
      <c r="D44" s="189"/>
      <c r="E44" s="189"/>
      <c r="F44" s="189"/>
    </row>
    <row r="45" spans="1:6">
      <c r="A45" s="31"/>
    </row>
    <row r="46" spans="1:6">
      <c r="A46" s="31"/>
    </row>
    <row r="47" spans="1:6">
      <c r="A47" s="31"/>
    </row>
    <row r="48" spans="1:6">
      <c r="A48" s="31"/>
    </row>
  </sheetData>
  <mergeCells count="44">
    <mergeCell ref="A1:F1"/>
    <mergeCell ref="A4:C4"/>
    <mergeCell ref="D4:D7"/>
    <mergeCell ref="E4:E7"/>
    <mergeCell ref="F4:F7"/>
    <mergeCell ref="A5:B7"/>
    <mergeCell ref="C5:C7"/>
    <mergeCell ref="A14:B14"/>
    <mergeCell ref="A42:B42"/>
    <mergeCell ref="A44:F44"/>
    <mergeCell ref="A8:C8"/>
    <mergeCell ref="A9:C9"/>
    <mergeCell ref="A10:B10"/>
    <mergeCell ref="A11:B11"/>
    <mergeCell ref="A12:B12"/>
    <mergeCell ref="A13:B13"/>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3:B43"/>
    <mergeCell ref="A37:B37"/>
    <mergeCell ref="A38:B38"/>
    <mergeCell ref="A39:B39"/>
    <mergeCell ref="A40:B40"/>
    <mergeCell ref="A41:B41"/>
  </mergeCells>
  <phoneticPr fontId="26"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9"/>
  <sheetViews>
    <sheetView workbookViewId="0">
      <selection sqref="A1:L8"/>
    </sheetView>
  </sheetViews>
  <sheetFormatPr defaultRowHeight="14.25"/>
  <cols>
    <col min="1" max="12" width="10.125" style="32" customWidth="1"/>
    <col min="13" max="16384" width="9" style="32"/>
  </cols>
  <sheetData>
    <row r="1" spans="1:12" s="22" customFormat="1" ht="30" customHeight="1">
      <c r="A1" s="274" t="s">
        <v>124</v>
      </c>
      <c r="B1" s="274"/>
      <c r="C1" s="274"/>
      <c r="D1" s="274"/>
      <c r="E1" s="274"/>
      <c r="F1" s="274"/>
      <c r="G1" s="274"/>
      <c r="H1" s="274"/>
      <c r="I1" s="274"/>
      <c r="J1" s="274"/>
      <c r="K1" s="274"/>
      <c r="L1" s="274"/>
    </row>
    <row r="2" spans="1:12" s="24" customFormat="1" ht="11.1" customHeight="1">
      <c r="A2" s="275"/>
      <c r="B2" s="275"/>
      <c r="C2" s="275"/>
      <c r="D2" s="275"/>
      <c r="E2" s="275"/>
      <c r="F2" s="275"/>
      <c r="G2" s="275"/>
      <c r="H2" s="275"/>
      <c r="I2" s="275"/>
      <c r="J2" s="275"/>
      <c r="K2" s="275"/>
      <c r="L2" s="276" t="s">
        <v>110</v>
      </c>
    </row>
    <row r="3" spans="1:12" s="24" customFormat="1" ht="15" customHeight="1" thickBot="1">
      <c r="A3" s="277" t="s">
        <v>147</v>
      </c>
      <c r="B3" s="278"/>
      <c r="C3" s="278"/>
      <c r="D3" s="278"/>
      <c r="E3" s="278"/>
      <c r="F3" s="278"/>
      <c r="G3" s="278"/>
      <c r="H3" s="278"/>
      <c r="I3" s="278"/>
      <c r="J3" s="278"/>
      <c r="K3" s="279"/>
      <c r="L3" s="280" t="s">
        <v>52</v>
      </c>
    </row>
    <row r="4" spans="1:12" s="25" customFormat="1" ht="27.95" customHeight="1">
      <c r="A4" s="281" t="s">
        <v>284</v>
      </c>
      <c r="B4" s="282"/>
      <c r="C4" s="282"/>
      <c r="D4" s="282"/>
      <c r="E4" s="282"/>
      <c r="F4" s="283"/>
      <c r="G4" s="284" t="s">
        <v>285</v>
      </c>
      <c r="H4" s="282"/>
      <c r="I4" s="282"/>
      <c r="J4" s="282"/>
      <c r="K4" s="282"/>
      <c r="L4" s="285"/>
    </row>
    <row r="5" spans="1:12" s="25" customFormat="1" ht="30" customHeight="1">
      <c r="A5" s="286" t="s">
        <v>75</v>
      </c>
      <c r="B5" s="287" t="s">
        <v>76</v>
      </c>
      <c r="C5" s="288" t="s">
        <v>77</v>
      </c>
      <c r="D5" s="289"/>
      <c r="E5" s="290"/>
      <c r="F5" s="291" t="s">
        <v>78</v>
      </c>
      <c r="G5" s="292" t="s">
        <v>75</v>
      </c>
      <c r="H5" s="287" t="s">
        <v>76</v>
      </c>
      <c r="I5" s="288" t="s">
        <v>77</v>
      </c>
      <c r="J5" s="289"/>
      <c r="K5" s="290"/>
      <c r="L5" s="293" t="s">
        <v>78</v>
      </c>
    </row>
    <row r="6" spans="1:12" s="25" customFormat="1" ht="30" customHeight="1">
      <c r="A6" s="294"/>
      <c r="B6" s="295"/>
      <c r="C6" s="296" t="s">
        <v>79</v>
      </c>
      <c r="D6" s="296" t="s">
        <v>80</v>
      </c>
      <c r="E6" s="296" t="s">
        <v>81</v>
      </c>
      <c r="F6" s="291"/>
      <c r="G6" s="297"/>
      <c r="H6" s="295"/>
      <c r="I6" s="296" t="s">
        <v>79</v>
      </c>
      <c r="J6" s="296" t="s">
        <v>80</v>
      </c>
      <c r="K6" s="296" t="s">
        <v>81</v>
      </c>
      <c r="L6" s="298"/>
    </row>
    <row r="7" spans="1:12" s="25" customFormat="1" ht="27.95" customHeight="1">
      <c r="A7" s="299">
        <v>1</v>
      </c>
      <c r="B7" s="300">
        <v>2</v>
      </c>
      <c r="C7" s="300">
        <v>3</v>
      </c>
      <c r="D7" s="300">
        <v>4</v>
      </c>
      <c r="E7" s="300">
        <v>5</v>
      </c>
      <c r="F7" s="300">
        <v>6</v>
      </c>
      <c r="G7" s="300">
        <v>7</v>
      </c>
      <c r="H7" s="300">
        <v>8</v>
      </c>
      <c r="I7" s="300">
        <v>9</v>
      </c>
      <c r="J7" s="300">
        <v>10</v>
      </c>
      <c r="K7" s="300">
        <v>11</v>
      </c>
      <c r="L7" s="301">
        <v>12</v>
      </c>
    </row>
    <row r="8" spans="1:12" s="29" customFormat="1" ht="42.75" customHeight="1" thickBot="1">
      <c r="A8" s="302">
        <f>B8+C8+F8</f>
        <v>40.078899999999997</v>
      </c>
      <c r="B8" s="303">
        <v>0</v>
      </c>
      <c r="C8" s="303">
        <f>D8+E8</f>
        <v>31.22</v>
      </c>
      <c r="D8" s="303">
        <v>0</v>
      </c>
      <c r="E8" s="303">
        <f>29.81+[3]Z07“三公”经费公共预算财政拨款支出决算表!$E$8</f>
        <v>31.22</v>
      </c>
      <c r="F8" s="303">
        <v>8.8589000000000002</v>
      </c>
      <c r="G8" s="303">
        <f>I8+H8+L8</f>
        <v>31.458181000000003</v>
      </c>
      <c r="H8" s="303">
        <v>0</v>
      </c>
      <c r="I8" s="303">
        <f>J8+K8</f>
        <v>28.257553000000001</v>
      </c>
      <c r="J8" s="303">
        <v>0</v>
      </c>
      <c r="K8" s="304">
        <f>26.847601+[3]Z07“三公”经费公共预算财政拨款支出决算表!$K$8</f>
        <v>28.257553000000001</v>
      </c>
      <c r="L8" s="305">
        <v>3.200628</v>
      </c>
    </row>
    <row r="9" spans="1:12" ht="45" customHeight="1">
      <c r="A9" s="211" t="s">
        <v>127</v>
      </c>
      <c r="B9" s="189"/>
      <c r="C9" s="189"/>
      <c r="D9" s="189"/>
      <c r="E9" s="189"/>
      <c r="F9" s="189"/>
      <c r="G9" s="189"/>
      <c r="H9" s="189"/>
      <c r="I9" s="189"/>
      <c r="J9" s="189"/>
      <c r="K9" s="189"/>
      <c r="L9" s="189"/>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G13" sqref="G13"/>
    </sheetView>
  </sheetViews>
  <sheetFormatPr defaultRowHeight="14.25"/>
  <cols>
    <col min="1" max="2" width="4.625" style="32" customWidth="1"/>
    <col min="3" max="3" width="18.5" style="32" customWidth="1"/>
    <col min="4" max="9" width="16.625" style="32" customWidth="1"/>
    <col min="10" max="16384" width="9" style="32"/>
  </cols>
  <sheetData>
    <row r="1" spans="1:9" s="22" customFormat="1" ht="30" customHeight="1">
      <c r="A1" s="208" t="s">
        <v>108</v>
      </c>
      <c r="B1" s="190"/>
      <c r="C1" s="190"/>
      <c r="D1" s="190"/>
      <c r="E1" s="190"/>
      <c r="F1" s="190"/>
      <c r="G1" s="190"/>
      <c r="H1" s="190"/>
      <c r="I1" s="190"/>
    </row>
    <row r="2" spans="1:9" s="24" customFormat="1" ht="11.1" customHeight="1">
      <c r="A2" s="23"/>
      <c r="B2" s="23"/>
      <c r="C2" s="23"/>
      <c r="I2" s="76" t="s">
        <v>107</v>
      </c>
    </row>
    <row r="3" spans="1:9" s="24" customFormat="1" ht="15" customHeight="1" thickBot="1">
      <c r="A3" s="6" t="s">
        <v>147</v>
      </c>
      <c r="B3" s="23"/>
      <c r="C3" s="23"/>
      <c r="D3" s="33"/>
      <c r="E3" s="33"/>
      <c r="F3" s="33"/>
      <c r="G3" s="33"/>
      <c r="H3" s="40"/>
      <c r="I3" s="76" t="s">
        <v>52</v>
      </c>
    </row>
    <row r="4" spans="1:9" s="25" customFormat="1" ht="20.25" customHeight="1">
      <c r="A4" s="191" t="s">
        <v>49</v>
      </c>
      <c r="B4" s="192"/>
      <c r="C4" s="192"/>
      <c r="D4" s="196" t="s">
        <v>123</v>
      </c>
      <c r="E4" s="215" t="s">
        <v>60</v>
      </c>
      <c r="F4" s="216" t="s">
        <v>64</v>
      </c>
      <c r="G4" s="217"/>
      <c r="H4" s="217"/>
      <c r="I4" s="212" t="s">
        <v>62</v>
      </c>
    </row>
    <row r="5" spans="1:9" s="25" customFormat="1" ht="27" customHeight="1">
      <c r="A5" s="193" t="s">
        <v>118</v>
      </c>
      <c r="B5" s="194"/>
      <c r="C5" s="194" t="s">
        <v>39</v>
      </c>
      <c r="D5" s="197"/>
      <c r="E5" s="200"/>
      <c r="F5" s="218" t="s">
        <v>65</v>
      </c>
      <c r="G5" s="218" t="s">
        <v>63</v>
      </c>
      <c r="H5" s="220" t="s">
        <v>61</v>
      </c>
      <c r="I5" s="186"/>
    </row>
    <row r="6" spans="1:9" s="25" customFormat="1" ht="18" customHeight="1">
      <c r="A6" s="195"/>
      <c r="B6" s="194"/>
      <c r="C6" s="194"/>
      <c r="D6" s="197"/>
      <c r="E6" s="200"/>
      <c r="F6" s="200"/>
      <c r="G6" s="218"/>
      <c r="H6" s="220"/>
      <c r="I6" s="186"/>
    </row>
    <row r="7" spans="1:9" s="25" customFormat="1" ht="22.5" customHeight="1">
      <c r="A7" s="195"/>
      <c r="B7" s="194"/>
      <c r="C7" s="194"/>
      <c r="D7" s="198"/>
      <c r="E7" s="201"/>
      <c r="F7" s="201"/>
      <c r="G7" s="219"/>
      <c r="H7" s="221"/>
      <c r="I7" s="187"/>
    </row>
    <row r="8" spans="1:9" s="25" customFormat="1" ht="22.5" customHeight="1">
      <c r="A8" s="202" t="s">
        <v>40</v>
      </c>
      <c r="B8" s="203"/>
      <c r="C8" s="204"/>
      <c r="D8" s="26">
        <v>1</v>
      </c>
      <c r="E8" s="26">
        <v>2</v>
      </c>
      <c r="F8" s="26">
        <v>3</v>
      </c>
      <c r="G8" s="26">
        <v>4</v>
      </c>
      <c r="H8" s="43">
        <v>5</v>
      </c>
      <c r="I8" s="27">
        <v>6</v>
      </c>
    </row>
    <row r="9" spans="1:9" s="25" customFormat="1" ht="22.5" customHeight="1">
      <c r="A9" s="306" t="s">
        <v>51</v>
      </c>
      <c r="B9" s="307"/>
      <c r="C9" s="308"/>
      <c r="D9" s="112">
        <v>0</v>
      </c>
      <c r="E9" s="117">
        <f>F9</f>
        <v>663.29510500000004</v>
      </c>
      <c r="F9" s="117">
        <f>G9+H9</f>
        <v>663.29510500000004</v>
      </c>
      <c r="G9" s="112">
        <f t="shared" ref="G9:H9" si="0">G10</f>
        <v>13.465104999999999</v>
      </c>
      <c r="H9" s="112">
        <f t="shared" si="0"/>
        <v>649.83000000000004</v>
      </c>
      <c r="I9" s="113">
        <v>0</v>
      </c>
    </row>
    <row r="10" spans="1:9" s="29" customFormat="1" ht="22.5" customHeight="1">
      <c r="A10" s="181">
        <v>212</v>
      </c>
      <c r="B10" s="182"/>
      <c r="C10" s="110" t="s">
        <v>281</v>
      </c>
      <c r="D10" s="112">
        <v>0</v>
      </c>
      <c r="E10" s="117">
        <f>F10</f>
        <v>663.29510500000004</v>
      </c>
      <c r="F10" s="117">
        <f t="shared" ref="F10:F12" si="1">G10+H10</f>
        <v>663.29510500000004</v>
      </c>
      <c r="G10" s="112">
        <f t="shared" ref="G10:H11" si="2">G11</f>
        <v>13.465104999999999</v>
      </c>
      <c r="H10" s="112">
        <f t="shared" si="2"/>
        <v>649.83000000000004</v>
      </c>
      <c r="I10" s="113">
        <v>0</v>
      </c>
    </row>
    <row r="11" spans="1:9" s="29" customFormat="1" ht="48.75" customHeight="1">
      <c r="A11" s="181">
        <v>21208</v>
      </c>
      <c r="B11" s="182"/>
      <c r="C11" s="110" t="s">
        <v>282</v>
      </c>
      <c r="D11" s="112">
        <v>0</v>
      </c>
      <c r="E11" s="117">
        <f>F11</f>
        <v>663.29510500000004</v>
      </c>
      <c r="F11" s="117">
        <f t="shared" si="1"/>
        <v>663.29510500000004</v>
      </c>
      <c r="G11" s="112">
        <f t="shared" si="2"/>
        <v>13.465104999999999</v>
      </c>
      <c r="H11" s="112">
        <f t="shared" si="2"/>
        <v>649.83000000000004</v>
      </c>
      <c r="I11" s="113">
        <v>0</v>
      </c>
    </row>
    <row r="12" spans="1:9" s="29" customFormat="1" ht="22.5" customHeight="1">
      <c r="A12" s="181">
        <v>2120806</v>
      </c>
      <c r="B12" s="182"/>
      <c r="C12" s="110" t="s">
        <v>283</v>
      </c>
      <c r="D12" s="112">
        <v>0</v>
      </c>
      <c r="E12" s="117">
        <f>F12</f>
        <v>663.29510500000004</v>
      </c>
      <c r="F12" s="117">
        <f t="shared" si="1"/>
        <v>663.29510500000004</v>
      </c>
      <c r="G12" s="112">
        <f>[2]g08政府性基金预算财政拨款支出决算表!$G$12</f>
        <v>13.465104999999999</v>
      </c>
      <c r="H12" s="112">
        <v>649.83000000000004</v>
      </c>
      <c r="I12" s="113">
        <v>0</v>
      </c>
    </row>
    <row r="13" spans="1:9" s="29" customFormat="1" ht="22.5" customHeight="1">
      <c r="A13" s="195"/>
      <c r="B13" s="194"/>
      <c r="C13" s="28"/>
      <c r="D13" s="35"/>
      <c r="E13" s="35"/>
      <c r="F13" s="35"/>
      <c r="G13" s="35"/>
      <c r="H13" s="44"/>
      <c r="I13" s="36"/>
    </row>
    <row r="14" spans="1:9" s="29" customFormat="1" ht="22.5" customHeight="1">
      <c r="A14" s="195"/>
      <c r="B14" s="194"/>
      <c r="C14" s="28"/>
      <c r="D14" s="35"/>
      <c r="E14" s="35"/>
      <c r="F14" s="35"/>
      <c r="G14" s="35"/>
      <c r="H14" s="44"/>
      <c r="I14" s="36"/>
    </row>
    <row r="15" spans="1:9" s="29" customFormat="1" ht="22.5" customHeight="1" thickBot="1">
      <c r="A15" s="213"/>
      <c r="B15" s="214"/>
      <c r="C15" s="30"/>
      <c r="D15" s="37"/>
      <c r="E15" s="37"/>
      <c r="F15" s="37"/>
      <c r="G15" s="37"/>
      <c r="H15" s="45"/>
      <c r="I15" s="38"/>
    </row>
    <row r="16" spans="1:9" ht="32.25" customHeight="1">
      <c r="A16" s="207" t="s">
        <v>109</v>
      </c>
      <c r="B16" s="189"/>
      <c r="C16" s="189"/>
      <c r="D16" s="189"/>
      <c r="E16" s="189"/>
      <c r="F16" s="189"/>
      <c r="G16" s="189"/>
      <c r="H16" s="189"/>
      <c r="I16" s="189"/>
    </row>
    <row r="17" spans="1:1">
      <c r="A17" s="31"/>
    </row>
    <row r="18" spans="1:1">
      <c r="A18" s="31"/>
    </row>
    <row r="19" spans="1:1">
      <c r="A19" s="31"/>
    </row>
    <row r="20" spans="1:1">
      <c r="A20" s="31"/>
    </row>
  </sheetData>
  <mergeCells count="20">
    <mergeCell ref="A1:I1"/>
    <mergeCell ref="A4:C4"/>
    <mergeCell ref="D4:D7"/>
    <mergeCell ref="I4:I7"/>
    <mergeCell ref="A15:B15"/>
    <mergeCell ref="A10:B10"/>
    <mergeCell ref="A5:B7"/>
    <mergeCell ref="A11:B11"/>
    <mergeCell ref="C5:C7"/>
    <mergeCell ref="A12:B12"/>
    <mergeCell ref="E4:E7"/>
    <mergeCell ref="F4:H4"/>
    <mergeCell ref="F5:F7"/>
    <mergeCell ref="G5:G7"/>
    <mergeCell ref="H5:H7"/>
    <mergeCell ref="A16:I16"/>
    <mergeCell ref="A8:C8"/>
    <mergeCell ref="A9:C9"/>
    <mergeCell ref="A13:B13"/>
    <mergeCell ref="A14:B14"/>
  </mergeCells>
  <phoneticPr fontId="9"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L9"/>
  <sheetViews>
    <sheetView workbookViewId="0">
      <selection activeCell="I22" sqref="I22"/>
    </sheetView>
  </sheetViews>
  <sheetFormatPr defaultRowHeight="14.25"/>
  <cols>
    <col min="1" max="12" width="10.125" style="32" customWidth="1"/>
    <col min="13" max="16384" width="9" style="32"/>
  </cols>
  <sheetData>
    <row r="1" spans="1:12" s="22" customFormat="1" ht="30" customHeight="1">
      <c r="A1" s="274" t="s">
        <v>125</v>
      </c>
      <c r="B1" s="274"/>
      <c r="C1" s="274"/>
      <c r="D1" s="274"/>
      <c r="E1" s="274"/>
      <c r="F1" s="274"/>
      <c r="G1" s="274"/>
      <c r="H1" s="274"/>
      <c r="I1" s="274"/>
      <c r="J1" s="274"/>
      <c r="K1" s="274"/>
      <c r="L1" s="274"/>
    </row>
    <row r="2" spans="1:12" s="24" customFormat="1" ht="11.1" customHeight="1">
      <c r="A2" s="275"/>
      <c r="B2" s="275"/>
      <c r="C2" s="275"/>
      <c r="D2" s="275"/>
      <c r="E2" s="275"/>
      <c r="F2" s="275"/>
      <c r="G2" s="275"/>
      <c r="H2" s="275"/>
      <c r="I2" s="275"/>
      <c r="J2" s="275"/>
      <c r="K2" s="275"/>
      <c r="L2" s="280" t="s">
        <v>128</v>
      </c>
    </row>
    <row r="3" spans="1:12" s="24" customFormat="1" ht="15" customHeight="1" thickBot="1">
      <c r="A3" s="277" t="s">
        <v>147</v>
      </c>
      <c r="B3" s="278"/>
      <c r="C3" s="278"/>
      <c r="D3" s="278"/>
      <c r="E3" s="278"/>
      <c r="F3" s="278"/>
      <c r="G3" s="278"/>
      <c r="H3" s="278"/>
      <c r="I3" s="278"/>
      <c r="J3" s="278"/>
      <c r="K3" s="279"/>
      <c r="L3" s="280" t="s">
        <v>52</v>
      </c>
    </row>
    <row r="4" spans="1:12" s="25" customFormat="1" ht="27.95" customHeight="1">
      <c r="A4" s="281" t="s">
        <v>284</v>
      </c>
      <c r="B4" s="282"/>
      <c r="C4" s="282"/>
      <c r="D4" s="282"/>
      <c r="E4" s="282"/>
      <c r="F4" s="283"/>
      <c r="G4" s="284" t="s">
        <v>285</v>
      </c>
      <c r="H4" s="282"/>
      <c r="I4" s="282"/>
      <c r="J4" s="282"/>
      <c r="K4" s="282"/>
      <c r="L4" s="285"/>
    </row>
    <row r="5" spans="1:12" s="25" customFormat="1" ht="30" customHeight="1">
      <c r="A5" s="286" t="s">
        <v>51</v>
      </c>
      <c r="B5" s="287" t="s">
        <v>76</v>
      </c>
      <c r="C5" s="288" t="s">
        <v>77</v>
      </c>
      <c r="D5" s="289"/>
      <c r="E5" s="290"/>
      <c r="F5" s="291" t="s">
        <v>78</v>
      </c>
      <c r="G5" s="292" t="s">
        <v>51</v>
      </c>
      <c r="H5" s="287" t="s">
        <v>76</v>
      </c>
      <c r="I5" s="288" t="s">
        <v>77</v>
      </c>
      <c r="J5" s="289"/>
      <c r="K5" s="290"/>
      <c r="L5" s="293" t="s">
        <v>78</v>
      </c>
    </row>
    <row r="6" spans="1:12" s="25" customFormat="1" ht="30" customHeight="1">
      <c r="A6" s="294"/>
      <c r="B6" s="295"/>
      <c r="C6" s="296" t="s">
        <v>79</v>
      </c>
      <c r="D6" s="296" t="s">
        <v>80</v>
      </c>
      <c r="E6" s="296" t="s">
        <v>81</v>
      </c>
      <c r="F6" s="291"/>
      <c r="G6" s="297"/>
      <c r="H6" s="295"/>
      <c r="I6" s="296" t="s">
        <v>79</v>
      </c>
      <c r="J6" s="296" t="s">
        <v>80</v>
      </c>
      <c r="K6" s="296" t="s">
        <v>81</v>
      </c>
      <c r="L6" s="298"/>
    </row>
    <row r="7" spans="1:12" s="25" customFormat="1" ht="27.95" customHeight="1">
      <c r="A7" s="299">
        <v>1</v>
      </c>
      <c r="B7" s="300">
        <v>2</v>
      </c>
      <c r="C7" s="300">
        <v>3</v>
      </c>
      <c r="D7" s="300">
        <v>4</v>
      </c>
      <c r="E7" s="300">
        <v>5</v>
      </c>
      <c r="F7" s="300">
        <v>6</v>
      </c>
      <c r="G7" s="300">
        <v>7</v>
      </c>
      <c r="H7" s="300">
        <v>8</v>
      </c>
      <c r="I7" s="300">
        <v>9</v>
      </c>
      <c r="J7" s="300">
        <v>10</v>
      </c>
      <c r="K7" s="300">
        <v>11</v>
      </c>
      <c r="L7" s="301">
        <v>12</v>
      </c>
    </row>
    <row r="8" spans="1:12" s="29" customFormat="1" ht="42.75" customHeight="1" thickBot="1">
      <c r="A8" s="309">
        <f>B8+C8+F8</f>
        <v>40.078899999999997</v>
      </c>
      <c r="B8" s="310">
        <v>0</v>
      </c>
      <c r="C8" s="310">
        <f>D8+E8</f>
        <v>31.22</v>
      </c>
      <c r="D8" s="310">
        <v>0</v>
      </c>
      <c r="E8" s="310">
        <f>29.81+[4]Z07“三公”经费公共预算财政拨款支出决算表!$E$8</f>
        <v>31.22</v>
      </c>
      <c r="F8" s="310">
        <v>8.8589000000000002</v>
      </c>
      <c r="G8" s="310">
        <f>I8+H8+L8</f>
        <v>31.458181000000003</v>
      </c>
      <c r="H8" s="310">
        <v>0</v>
      </c>
      <c r="I8" s="310">
        <f>J8+K8</f>
        <v>28.257553000000001</v>
      </c>
      <c r="J8" s="310">
        <v>0</v>
      </c>
      <c r="K8" s="311">
        <f>26.847601+[4]Z07“三公”经费公共预算财政拨款支出决算表!$K$8</f>
        <v>28.257553000000001</v>
      </c>
      <c r="L8" s="312">
        <v>3.200628</v>
      </c>
    </row>
    <row r="9" spans="1:12" ht="45" customHeight="1">
      <c r="A9" s="211" t="s">
        <v>126</v>
      </c>
      <c r="B9" s="189"/>
      <c r="C9" s="189"/>
      <c r="D9" s="189"/>
      <c r="E9" s="189"/>
      <c r="F9" s="189"/>
      <c r="G9" s="189"/>
      <c r="H9" s="189"/>
      <c r="I9" s="189"/>
      <c r="J9" s="189"/>
      <c r="K9" s="189"/>
      <c r="L9" s="189"/>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7</vt:i4>
      </vt:variant>
    </vt:vector>
  </HeadingPairs>
  <TitlesOfParts>
    <vt:vector size="16"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财政拨款“三公”经费支出决算表</vt:lpstr>
      <vt:lpstr>g08政府性基金预算财政拨款支出决算表</vt:lpstr>
      <vt:lpstr>Z09一般公共预算财政拨款“三公”经费支出决算表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Z09一般公共预算财政拨款“三公”经费支出决算表!Print_Area</vt:lpstr>
      <vt:lpstr>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XZJD</cp:lastModifiedBy>
  <cp:lastPrinted>2016-06-07T04:38:32Z</cp:lastPrinted>
  <dcterms:created xsi:type="dcterms:W3CDTF">2011-12-26T04:36:18Z</dcterms:created>
  <dcterms:modified xsi:type="dcterms:W3CDTF">2018-04-04T03:29:35Z</dcterms:modified>
</cp:coreProperties>
</file>