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480" windowHeight="11640" tabRatio="795" firstSheet="6" activeTab="6"/>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财政拨款&quot;三公“经费支出决算表" sheetId="12" r:id="rId7"/>
    <sheet name="g08政府性基金预算财政拨款支出决算表" sheetId="11" r:id="rId8"/>
    <sheet name="Z9一般公共预算财政拨款“三公经费支出决算表" sheetId="15" r:id="rId9"/>
  </sheets>
  <definedNames>
    <definedName name="_xlnm.Print_Area" localSheetId="0">g01收入支出决算总表!$A$1:$F$37</definedName>
    <definedName name="_xlnm.Print_Area" localSheetId="3">g04财政拨款收入支出决算总表!$A$1:$H$35</definedName>
    <definedName name="_xlnm.Print_Area" localSheetId="4">g05一般公共预算财政拨款支出决算表!$A$1:$F$30</definedName>
    <definedName name="_xlnm.Print_Area" localSheetId="5">g06一般公共预算财政拨款基本支出决算表!$A$1:$F$64</definedName>
    <definedName name="_xlnm.Print_Area" localSheetId="7">g08政府性基金预算财政拨款支出决算表!$A$1:$I$16</definedName>
    <definedName name="_xlnm.Print_Area" localSheetId="6">'财政拨款"三公“经费支出决算表'!$A$1:$L$9</definedName>
  </definedNames>
  <calcPr calcId="144525"/>
</workbook>
</file>

<file path=xl/calcChain.xml><?xml version="1.0" encoding="utf-8"?>
<calcChain xmlns="http://schemas.openxmlformats.org/spreadsheetml/2006/main">
  <c r="E22" i="14" l="1"/>
  <c r="D22" i="14"/>
  <c r="F38" i="14"/>
  <c r="G8" i="15" l="1"/>
  <c r="I8" i="15"/>
  <c r="K8" i="15"/>
  <c r="A8" i="15"/>
  <c r="C8" i="15"/>
  <c r="E8" i="15"/>
  <c r="E9" i="11"/>
  <c r="E10" i="11"/>
  <c r="E11" i="11"/>
  <c r="E12" i="11"/>
  <c r="E13" i="11"/>
  <c r="E14" i="11"/>
  <c r="E15" i="11"/>
  <c r="F15" i="11"/>
  <c r="F14" i="11"/>
  <c r="F10" i="11"/>
  <c r="F9" i="11"/>
  <c r="H9" i="11"/>
  <c r="H10" i="11"/>
  <c r="H14" i="11"/>
  <c r="H15" i="11"/>
  <c r="I8" i="12"/>
  <c r="K8" i="12"/>
  <c r="A8" i="12"/>
  <c r="C8" i="12"/>
  <c r="E8" i="12"/>
  <c r="E36" i="14"/>
  <c r="F9" i="14"/>
  <c r="F37" i="14"/>
  <c r="F64" i="14"/>
  <c r="F61" i="14"/>
  <c r="F54" i="14"/>
  <c r="F49" i="14"/>
  <c r="F44" i="14"/>
  <c r="F43" i="14"/>
  <c r="F42" i="14"/>
  <c r="F41" i="14"/>
  <c r="E31" i="14" l="1"/>
  <c r="E29" i="14"/>
  <c r="E20" i="14"/>
  <c r="D20" i="14" s="1"/>
  <c r="E13" i="14"/>
  <c r="E12" i="14"/>
  <c r="D12" i="14" s="1"/>
  <c r="E11" i="14"/>
  <c r="D11" i="14" s="1"/>
  <c r="E10" i="14"/>
  <c r="D21" i="6"/>
  <c r="D20" i="6" s="1"/>
  <c r="D9" i="6" s="1"/>
  <c r="D14" i="6"/>
  <c r="E14" i="6"/>
  <c r="D27" i="6"/>
  <c r="D28" i="6"/>
  <c r="E27" i="6"/>
  <c r="E28" i="6"/>
  <c r="D29" i="6"/>
  <c r="E29" i="6"/>
  <c r="D26" i="6"/>
  <c r="D25" i="6"/>
  <c r="E25" i="6"/>
  <c r="E26" i="6"/>
  <c r="E21" i="6"/>
  <c r="E20" i="6" s="1"/>
  <c r="E9" i="6" s="1"/>
  <c r="D23" i="6"/>
  <c r="E23" i="6"/>
  <c r="D18" i="6"/>
  <c r="E18" i="6"/>
  <c r="D19" i="6"/>
  <c r="E19" i="6"/>
  <c r="D15" i="6"/>
  <c r="E15" i="6"/>
  <c r="E10" i="6"/>
  <c r="D10" i="6"/>
  <c r="D11" i="6"/>
  <c r="E11" i="6"/>
  <c r="H34" i="13"/>
  <c r="G34" i="13"/>
  <c r="F34" i="13"/>
  <c r="H29" i="13"/>
  <c r="G29" i="13"/>
  <c r="F29" i="13"/>
  <c r="G26" i="13"/>
  <c r="F26" i="13"/>
  <c r="H18" i="13"/>
  <c r="G18" i="13"/>
  <c r="F18" i="13"/>
  <c r="G16" i="13"/>
  <c r="F16" i="13"/>
  <c r="F15" i="13"/>
  <c r="G15" i="13"/>
  <c r="C34" i="13"/>
  <c r="C29" i="13"/>
  <c r="C9" i="13"/>
  <c r="C8" i="13"/>
  <c r="D9" i="5"/>
  <c r="D64" i="14"/>
  <c r="D62" i="14"/>
  <c r="D61" i="14"/>
  <c r="D57" i="14"/>
  <c r="D54" i="14"/>
  <c r="D53" i="14"/>
  <c r="D52" i="14"/>
  <c r="D51" i="14"/>
  <c r="D49" i="14"/>
  <c r="D47" i="14"/>
  <c r="D46" i="14"/>
  <c r="D44" i="14"/>
  <c r="D43" i="14"/>
  <c r="D42" i="14"/>
  <c r="D41" i="14"/>
  <c r="D38" i="14"/>
  <c r="D37" i="14"/>
  <c r="D36" i="14"/>
  <c r="D31" i="14"/>
  <c r="D29" i="14"/>
  <c r="D27" i="14"/>
  <c r="D26" i="14"/>
  <c r="D17" i="14"/>
  <c r="D13" i="14"/>
  <c r="E31" i="5"/>
  <c r="D31" i="5" s="1"/>
  <c r="D30" i="5" s="1"/>
  <c r="D29" i="5" s="1"/>
  <c r="E30" i="5"/>
  <c r="E29" i="5"/>
  <c r="F28" i="5"/>
  <c r="D28" i="5"/>
  <c r="F27" i="5"/>
  <c r="F17" i="5" s="1"/>
  <c r="F8" i="5" s="1"/>
  <c r="D27" i="5"/>
  <c r="E23" i="5"/>
  <c r="D23" i="5"/>
  <c r="D22" i="5" s="1"/>
  <c r="E22" i="5"/>
  <c r="E20" i="5"/>
  <c r="D20" i="5"/>
  <c r="E18" i="5"/>
  <c r="D18" i="5"/>
  <c r="E16" i="5"/>
  <c r="D16" i="5"/>
  <c r="E13" i="5"/>
  <c r="D13" i="5"/>
  <c r="E10" i="5"/>
  <c r="E9" i="5" s="1"/>
  <c r="D10" i="5"/>
  <c r="J36" i="4"/>
  <c r="D36" i="4"/>
  <c r="J35" i="4"/>
  <c r="D35" i="4"/>
  <c r="J34" i="4"/>
  <c r="D34" i="4"/>
  <c r="E33" i="4"/>
  <c r="D33" i="4"/>
  <c r="E32" i="4"/>
  <c r="D32" i="4"/>
  <c r="E31" i="4"/>
  <c r="D31" i="4"/>
  <c r="E30" i="4"/>
  <c r="D30" i="4"/>
  <c r="E29" i="4"/>
  <c r="D29" i="4"/>
  <c r="D26" i="4"/>
  <c r="E25" i="4"/>
  <c r="D25" i="4"/>
  <c r="E24" i="4"/>
  <c r="D24" i="4"/>
  <c r="E22" i="4"/>
  <c r="D22" i="4"/>
  <c r="E20" i="4"/>
  <c r="E19" i="4" s="1"/>
  <c r="E8" i="4" s="1"/>
  <c r="D20" i="4"/>
  <c r="D19" i="4" s="1"/>
  <c r="D8" i="4" s="1"/>
  <c r="E18" i="4"/>
  <c r="D18" i="4"/>
  <c r="E17" i="4"/>
  <c r="D17" i="4"/>
  <c r="E14" i="4"/>
  <c r="D14" i="4"/>
  <c r="E13" i="4"/>
  <c r="D13" i="4"/>
  <c r="E10" i="4"/>
  <c r="D10" i="4"/>
  <c r="E9" i="4"/>
  <c r="D9" i="4"/>
  <c r="F36" i="3"/>
  <c r="C36" i="3"/>
  <c r="F33" i="3"/>
  <c r="F29" i="3"/>
  <c r="C29" i="3"/>
  <c r="F26" i="3"/>
  <c r="F18" i="3"/>
  <c r="F16" i="3"/>
  <c r="F15" i="3"/>
  <c r="C13" i="3"/>
  <c r="C8" i="3"/>
  <c r="D10" i="14" l="1"/>
  <c r="D9" i="14" s="1"/>
  <c r="E9" i="14"/>
  <c r="D17" i="5"/>
  <c r="D8" i="5" s="1"/>
  <c r="E17" i="5"/>
  <c r="E8" i="5" s="1"/>
</calcChain>
</file>

<file path=xl/sharedStrings.xml><?xml version="1.0" encoding="utf-8"?>
<sst xmlns="http://schemas.openxmlformats.org/spreadsheetml/2006/main" count="583" uniqueCount="332">
  <si>
    <t>收入支出决算总表</t>
  </si>
  <si>
    <t>公开01表</t>
  </si>
  <si>
    <t>部门：鹤山市城乡规划局</t>
  </si>
  <si>
    <t>单位：万元</t>
  </si>
  <si>
    <t>收入</t>
  </si>
  <si>
    <t>支出</t>
  </si>
  <si>
    <t>项    目</t>
  </si>
  <si>
    <t>行次</t>
  </si>
  <si>
    <t>决算数</t>
  </si>
  <si>
    <t>栏    次</t>
  </si>
  <si>
    <t>1</t>
  </si>
  <si>
    <t>2</t>
  </si>
  <si>
    <t>一、财政拨款收入</t>
  </si>
  <si>
    <t>一、一般公共服务支出</t>
  </si>
  <si>
    <t>30</t>
  </si>
  <si>
    <t>二、上级补助收入</t>
  </si>
  <si>
    <t>3</t>
  </si>
  <si>
    <t>二、外交支出</t>
  </si>
  <si>
    <t>31</t>
  </si>
  <si>
    <t>三、事业收入</t>
  </si>
  <si>
    <t>4</t>
  </si>
  <si>
    <t>三、国防支出</t>
  </si>
  <si>
    <t>32</t>
  </si>
  <si>
    <t>四、经营收入</t>
  </si>
  <si>
    <t>5</t>
  </si>
  <si>
    <t>四、公共安全支出</t>
  </si>
  <si>
    <t>33</t>
  </si>
  <si>
    <t>五、附属单位上缴收入</t>
  </si>
  <si>
    <t>6</t>
  </si>
  <si>
    <t>五、教育支出</t>
  </si>
  <si>
    <t>34</t>
  </si>
  <si>
    <t>六、其他收入</t>
  </si>
  <si>
    <t>7</t>
  </si>
  <si>
    <t>六、科学技术支出</t>
  </si>
  <si>
    <t>35</t>
  </si>
  <si>
    <t>七、文化体育和传媒支出</t>
  </si>
  <si>
    <t>36</t>
  </si>
  <si>
    <t>8</t>
  </si>
  <si>
    <t>八、社会保障和就业支出</t>
  </si>
  <si>
    <t>37</t>
  </si>
  <si>
    <t>9</t>
  </si>
  <si>
    <t>九、医疗卫生和计划生育支出</t>
  </si>
  <si>
    <t>38</t>
  </si>
  <si>
    <t>10</t>
  </si>
  <si>
    <t>十、节能环保支出</t>
  </si>
  <si>
    <t>39</t>
  </si>
  <si>
    <t>11</t>
  </si>
  <si>
    <t>十一、城乡社区支出</t>
  </si>
  <si>
    <t>40</t>
  </si>
  <si>
    <t>12</t>
  </si>
  <si>
    <t>十二、农林水支出</t>
  </si>
  <si>
    <t>41</t>
  </si>
  <si>
    <t>13</t>
  </si>
  <si>
    <t>十三、交通运输支出</t>
  </si>
  <si>
    <t>42</t>
  </si>
  <si>
    <t>14</t>
  </si>
  <si>
    <t>十四、资源勘探信息等支出</t>
  </si>
  <si>
    <t>43</t>
  </si>
  <si>
    <t>15</t>
  </si>
  <si>
    <t>十五、商业服务业等支出</t>
  </si>
  <si>
    <t>44</t>
  </si>
  <si>
    <t>16</t>
  </si>
  <si>
    <t>十六、金融支出</t>
  </si>
  <si>
    <t>45</t>
  </si>
  <si>
    <t>17</t>
  </si>
  <si>
    <t>十七、援助其他地区支出</t>
  </si>
  <si>
    <t>46</t>
  </si>
  <si>
    <t>18</t>
  </si>
  <si>
    <t>十八、国土海洋气象等支出</t>
  </si>
  <si>
    <t>47</t>
  </si>
  <si>
    <t>19</t>
  </si>
  <si>
    <t>十九、住房保障支出</t>
  </si>
  <si>
    <t>48</t>
  </si>
  <si>
    <t>20</t>
  </si>
  <si>
    <t>二十、粮油物资储备支出</t>
  </si>
  <si>
    <t>49</t>
  </si>
  <si>
    <t>21</t>
  </si>
  <si>
    <t>二十一、其他支出</t>
  </si>
  <si>
    <t>50</t>
  </si>
  <si>
    <t>本年收入合计</t>
  </si>
  <si>
    <t>22</t>
  </si>
  <si>
    <t>本年支出合计</t>
  </si>
  <si>
    <t>51</t>
  </si>
  <si>
    <t xml:space="preserve"> 用事业基金弥补收支差额</t>
  </si>
  <si>
    <t>23</t>
  </si>
  <si>
    <t>结余分配</t>
  </si>
  <si>
    <t>52</t>
  </si>
  <si>
    <t>年初结转和结余</t>
  </si>
  <si>
    <t>24</t>
  </si>
  <si>
    <t xml:space="preserve">    其中：提取职工福利基金</t>
  </si>
  <si>
    <t>53</t>
  </si>
  <si>
    <t xml:space="preserve">   其中：项目支出结账和结余</t>
  </si>
  <si>
    <t>25</t>
  </si>
  <si>
    <t xml:space="preserve">         转入事业基金</t>
  </si>
  <si>
    <t>54</t>
  </si>
  <si>
    <t>26</t>
  </si>
  <si>
    <t>年末结转和结余</t>
  </si>
  <si>
    <t>55</t>
  </si>
  <si>
    <t>27</t>
  </si>
  <si>
    <t xml:space="preserve">    其中：项目支出结账和结余</t>
  </si>
  <si>
    <t>56</t>
  </si>
  <si>
    <t>28</t>
  </si>
  <si>
    <t>57</t>
  </si>
  <si>
    <t>合计</t>
  </si>
  <si>
    <t>29</t>
  </si>
  <si>
    <t>58</t>
  </si>
  <si>
    <r>
      <rPr>
        <sz val="10"/>
        <rFont val="宋体"/>
        <charset val="134"/>
      </rPr>
      <t>注：本表反映部门本年度的总收支和年末结转结余情况</t>
    </r>
    <r>
      <rPr>
        <sz val="10"/>
        <rFont val="宋体"/>
        <charset val="134"/>
      </rPr>
      <t>。</t>
    </r>
  </si>
  <si>
    <t>收入决算表</t>
  </si>
  <si>
    <t>公开02表</t>
  </si>
  <si>
    <t>财政拨款收入</t>
  </si>
  <si>
    <t>上级补助收入</t>
  </si>
  <si>
    <t>事业收入</t>
  </si>
  <si>
    <t>经营收入</t>
  </si>
  <si>
    <t>附属单位上缴收入</t>
  </si>
  <si>
    <t>其他收入</t>
  </si>
  <si>
    <t>功能分类科目编码</t>
  </si>
  <si>
    <t>科目名称</t>
  </si>
  <si>
    <t>栏次</t>
  </si>
  <si>
    <t>社会保障和就业支出</t>
  </si>
  <si>
    <t>20805</t>
  </si>
  <si>
    <t>行政事业单位离退休</t>
  </si>
  <si>
    <t>2080501</t>
  </si>
  <si>
    <t xml:space="preserve">  归口管理的行政单位离退休</t>
  </si>
  <si>
    <t>2080502</t>
  </si>
  <si>
    <t>事业单位离退休</t>
  </si>
  <si>
    <t>210</t>
  </si>
  <si>
    <t>医疗卫生与计划生育支出</t>
  </si>
  <si>
    <t>21011</t>
  </si>
  <si>
    <t>医疗保障</t>
  </si>
  <si>
    <t>2101101</t>
  </si>
  <si>
    <t xml:space="preserve">   行政单位医疗</t>
  </si>
  <si>
    <t>2101102</t>
  </si>
  <si>
    <t>事业单位医疗</t>
  </si>
  <si>
    <t>21007</t>
  </si>
  <si>
    <t>计划生育事务</t>
  </si>
  <si>
    <t>2100717</t>
  </si>
  <si>
    <t xml:space="preserve">   计划生育服务</t>
  </si>
  <si>
    <t>212</t>
  </si>
  <si>
    <t>城乡社区支出</t>
  </si>
  <si>
    <t>21201</t>
  </si>
  <si>
    <t>城乡社区管理事务</t>
  </si>
  <si>
    <t>2120101</t>
  </si>
  <si>
    <t xml:space="preserve">   行政运行</t>
  </si>
  <si>
    <t>2120103</t>
  </si>
  <si>
    <t xml:space="preserve">   机关服务</t>
  </si>
  <si>
    <t>2120199</t>
  </si>
  <si>
    <t xml:space="preserve">   其他城乡社区管理事务出</t>
  </si>
  <si>
    <t>21202</t>
  </si>
  <si>
    <t>城乡社区规划与管理</t>
  </si>
  <si>
    <t>2120201</t>
  </si>
  <si>
    <t xml:space="preserve">   城乡社区规划与管理</t>
  </si>
  <si>
    <t>21209</t>
  </si>
  <si>
    <t>城市公用事业附加及对应专项债务收入安排的支出</t>
  </si>
  <si>
    <t>2120901</t>
  </si>
  <si>
    <t xml:space="preserve">   城市公共设施</t>
  </si>
  <si>
    <t>2120999</t>
  </si>
  <si>
    <t xml:space="preserve">   其他城市基础设施配套费及对应专项债务收入安排的支出</t>
  </si>
  <si>
    <t>21213</t>
  </si>
  <si>
    <t>城市基础设施配套费及对应专项债务收入安排的支出</t>
  </si>
  <si>
    <t>2121399</t>
  </si>
  <si>
    <t>221</t>
  </si>
  <si>
    <t>住房保障支出</t>
  </si>
  <si>
    <t>22102</t>
  </si>
  <si>
    <t>住房改革支出</t>
  </si>
  <si>
    <t>2210201</t>
  </si>
  <si>
    <t xml:space="preserve">   住房公积金</t>
  </si>
  <si>
    <t>229</t>
  </si>
  <si>
    <t>其他支出</t>
  </si>
  <si>
    <t>22999</t>
  </si>
  <si>
    <t>2299901</t>
  </si>
  <si>
    <t xml:space="preserve">   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</si>
  <si>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</si>
  <si>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</si>
  <si>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</si>
  <si>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</si>
  <si>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</si>
  <si>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</si>
  <si>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</si>
  <si>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</si>
  <si>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</si>
  <si>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</si>
  <si>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</si>
  <si>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</si>
  <si>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</si>
  <si>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</si>
  <si>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</si>
  <si>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</si>
  <si>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</si>
  <si>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 xml:space="preserve">      一般公共预算财政拨款</t>
  </si>
  <si>
    <t xml:space="preserve">        政府性基金预算财政拨款</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</si>
  <si>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</si>
  <si>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</si>
  <si>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0"/>
        <rFont val="宋体"/>
        <charset val="134"/>
      </rPr>
      <t xml:space="preserve">项 </t>
    </r>
    <r>
      <rPr>
        <sz val="10"/>
        <color indexed="8"/>
        <rFont val="宋体"/>
        <charset val="134"/>
      </rPr>
      <t xml:space="preserve">   </t>
    </r>
    <r>
      <rPr>
        <sz val="10"/>
        <rFont val="宋体"/>
        <charset val="134"/>
      </rPr>
      <t>目</t>
    </r>
  </si>
  <si>
    <t xml:space="preserve">基本支出  </t>
  </si>
  <si>
    <t>注：本表反映部门本年度一般公共预算财政拨款实际支出情况。</t>
  </si>
  <si>
    <t>一般公共预算财政拨款基本支出决算表</t>
  </si>
  <si>
    <r>
      <rPr>
        <sz val="10"/>
        <color indexed="8"/>
        <rFont val="宋体"/>
        <charset val="134"/>
      </rPr>
      <t>公开06</t>
    </r>
    <r>
      <rPr>
        <sz val="10"/>
        <color indexed="8"/>
        <rFont val="宋体"/>
        <charset val="134"/>
      </rPr>
      <t>表</t>
    </r>
  </si>
  <si>
    <t>人员经费</t>
  </si>
  <si>
    <t>公用经费</t>
  </si>
  <si>
    <t>经济分类科目编码</t>
  </si>
  <si>
    <t>工资福利支出</t>
  </si>
  <si>
    <t>30101</t>
  </si>
  <si>
    <t xml:space="preserve">   基本工资</t>
  </si>
  <si>
    <t>30102</t>
  </si>
  <si>
    <t xml:space="preserve">   津贴补贴</t>
  </si>
  <si>
    <t>30103</t>
  </si>
  <si>
    <t xml:space="preserve">   奖金</t>
  </si>
  <si>
    <t>30104</t>
  </si>
  <si>
    <t xml:space="preserve">   其他社会保障缴费</t>
  </si>
  <si>
    <t>30106</t>
  </si>
  <si>
    <t xml:space="preserve">   伙食补助费</t>
  </si>
  <si>
    <t>30107</t>
  </si>
  <si>
    <t xml:space="preserve">   绩效工资</t>
  </si>
  <si>
    <t>30108</t>
  </si>
  <si>
    <t xml:space="preserve">   机关事业单位基本养老保险缴费</t>
  </si>
  <si>
    <t>30109</t>
  </si>
  <si>
    <t xml:space="preserve">   职业年金缴费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</si>
  <si>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</si>
  <si>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</si>
  <si>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</si>
  <si>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</si>
  <si>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</si>
  <si>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</si>
  <si>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</si>
  <si>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</si>
  <si>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</si>
  <si>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</si>
  <si>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</si>
  <si>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</si>
  <si>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</si>
  <si>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</si>
  <si>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</si>
  <si>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</si>
  <si>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</si>
  <si>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t>
  </si>
  <si>
    <t>30308</t>
  </si>
  <si>
    <t xml:space="preserve">  助学金</t>
  </si>
  <si>
    <t>30309</t>
  </si>
  <si>
    <t xml:space="preserve">  奖励金</t>
  </si>
  <si>
    <t>30310</t>
  </si>
  <si>
    <t xml:space="preserve">  生产补贴</t>
  </si>
  <si>
    <t>30311</t>
  </si>
  <si>
    <t xml:space="preserve">  住房公积金</t>
  </si>
  <si>
    <t>30312</t>
  </si>
  <si>
    <t xml:space="preserve">  提租补贴</t>
  </si>
  <si>
    <t>30313</t>
  </si>
  <si>
    <t xml:space="preserve">  购房补贴</t>
  </si>
  <si>
    <t>30314</t>
  </si>
  <si>
    <t xml:space="preserve">  采暖补贴</t>
  </si>
  <si>
    <t>30315</t>
  </si>
  <si>
    <t xml:space="preserve">  物业服务补贴</t>
  </si>
  <si>
    <t>30399</t>
  </si>
  <si>
    <t xml:space="preserve">  其他对个人和家庭的补助支出</t>
  </si>
  <si>
    <t>302</t>
  </si>
  <si>
    <t>商品和服务支出</t>
  </si>
  <si>
    <t>30201</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</si>
  <si>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</si>
  <si>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</si>
  <si>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</si>
  <si>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</si>
  <si>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</si>
  <si>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</si>
  <si>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</si>
  <si>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</si>
  <si>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</si>
  <si>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</si>
  <si>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</si>
  <si>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</si>
  <si>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</si>
  <si>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</si>
  <si>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</si>
  <si>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</si>
  <si>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</si>
  <si>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</si>
  <si>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</si>
  <si>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</si>
  <si>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</si>
  <si>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</si>
  <si>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</si>
  <si>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</si>
  <si>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</si>
  <si>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</si>
  <si>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</si>
  <si>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</si>
  <si>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</si>
  <si>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</si>
  <si>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</si>
  <si>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</si>
  <si>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</si>
  <si>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</si>
  <si>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</si>
  <si>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</si>
  <si>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</si>
  <si>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</si>
  <si>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</si>
  <si>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</si>
  <si>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</si>
  <si>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</si>
  <si>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</si>
  <si>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</si>
  <si>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</si>
  <si>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</si>
  <si>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</si>
  <si>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</si>
  <si>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</si>
  <si>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</si>
  <si>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</si>
  <si>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</si>
  <si>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</si>
  <si>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财政拨款“三公”经费支出决算表</t>
  </si>
  <si>
    <r>
      <rPr>
        <sz val="10"/>
        <color indexed="8"/>
        <rFont val="宋体"/>
        <charset val="134"/>
      </rPr>
      <t>公开0</t>
    </r>
    <r>
      <rPr>
        <sz val="10"/>
        <color indexed="8"/>
        <rFont val="宋体"/>
        <charset val="134"/>
      </rPr>
      <t>7</t>
    </r>
    <r>
      <rPr>
        <sz val="10"/>
        <color indexed="8"/>
        <rFont val="宋体"/>
        <charset val="134"/>
      </rPr>
      <t>表</t>
    </r>
  </si>
  <si>
    <t>2016年度预算数</t>
  </si>
  <si>
    <t>2016年度决算数</t>
  </si>
  <si>
    <t>因公出国（境）费</t>
  </si>
  <si>
    <t>公务用车购置及运行费</t>
  </si>
  <si>
    <t>公务接待费</t>
  </si>
  <si>
    <t>小计</t>
  </si>
  <si>
    <t>公务用车
购置费</t>
  </si>
  <si>
    <t>公务用车
运行费</t>
  </si>
  <si>
    <t>注：2016年度预算数为“三公”经费年初预算数，决算数是包括当年一般公共预算财政拨款和以前年度结转资金安排的实际支出。</t>
  </si>
  <si>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</si>
  <si>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</si>
  <si>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本年收入</t>
  </si>
  <si>
    <t>本年支出</t>
  </si>
  <si>
    <t>一般公共预算财政拨款“三公”经费支出决算表</t>
  </si>
  <si>
    <t>公开09表</t>
  </si>
  <si>
    <r>
      <t>2</t>
    </r>
    <r>
      <rPr>
        <sz val="10"/>
        <rFont val="宋体"/>
        <family val="3"/>
        <charset val="134"/>
      </rPr>
      <t>080502</t>
    </r>
    <phoneticPr fontId="16" type="noConversion"/>
  </si>
  <si>
    <r>
      <t xml:space="preserve"> </t>
    </r>
    <r>
      <rPr>
        <sz val="10"/>
        <rFont val="宋体"/>
        <family val="3"/>
        <charset val="134"/>
      </rPr>
      <t xml:space="preserve"> </t>
    </r>
    <r>
      <rPr>
        <sz val="10"/>
        <rFont val="宋体"/>
        <charset val="134"/>
      </rPr>
      <t>事业单位离退休</t>
    </r>
    <phoneticPr fontId="16" type="noConversion"/>
  </si>
  <si>
    <r>
      <t>2</t>
    </r>
    <r>
      <rPr>
        <sz val="10"/>
        <rFont val="宋体"/>
        <family val="3"/>
        <charset val="134"/>
      </rPr>
      <t>101102</t>
    </r>
    <phoneticPr fontId="16" type="noConversion"/>
  </si>
  <si>
    <t xml:space="preserve">   '事业单位医疗</t>
    <phoneticPr fontId="16" type="noConversion"/>
  </si>
  <si>
    <r>
      <t xml:space="preserve">项 </t>
    </r>
    <r>
      <rPr>
        <sz val="12"/>
        <color indexed="8"/>
        <rFont val="宋体"/>
        <family val="3"/>
        <charset val="134"/>
      </rPr>
      <t xml:space="preserve">   </t>
    </r>
    <r>
      <rPr>
        <sz val="12"/>
        <rFont val="宋体"/>
        <family val="3"/>
        <charset val="134"/>
      </rPr>
      <t>目</t>
    </r>
  </si>
  <si>
    <t>注：2015年度预算数为“三公”经费年初预算数，决算数是包括当年一般公共预算财政拨款和以前年度结转资金安排的实际支出（表中数据可根据财政批复的部门决算数据的CS05部门决算相关信息统计表中相应数据填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</si>
</sst>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3">
    <font>
      <sz val="12"/>
      <name val="宋体"/>
      <charset val="134"/>
    </font>
    <font>
      <sz val="16"/>
      <name val="宋体"/>
      <charset val="134"/>
    </font>
    <font>
      <sz val="10"/>
      <name val="宋体"/>
      <charset val="134"/>
    </font>
    <font>
      <sz val="16"/>
      <name val="华文中宋"/>
      <charset val="134"/>
    </font>
    <font>
      <sz val="10"/>
      <color indexed="8"/>
      <name val="宋体"/>
      <charset val="134"/>
    </font>
    <font>
      <sz val="11"/>
      <name val="宋体"/>
      <charset val="134"/>
    </font>
    <font>
      <b/>
      <sz val="10"/>
      <name val="宋体"/>
      <charset val="134"/>
    </font>
    <font>
      <sz val="12"/>
      <name val="黑体"/>
      <charset val="134"/>
    </font>
    <font>
      <sz val="16"/>
      <color indexed="8"/>
      <name val="华文中宋"/>
      <charset val="134"/>
    </font>
    <font>
      <sz val="10"/>
      <color indexed="8"/>
      <name val="华文中宋"/>
      <charset val="134"/>
    </font>
    <font>
      <sz val="10"/>
      <name val="华文中宋"/>
      <charset val="134"/>
    </font>
    <font>
      <sz val="11"/>
      <color theme="1"/>
      <name val="宋体"/>
      <charset val="134"/>
      <scheme val="minor"/>
    </font>
    <font>
      <sz val="11"/>
      <color indexed="20"/>
      <name val="宋体"/>
      <charset val="134"/>
    </font>
    <font>
      <sz val="11"/>
      <color indexed="17"/>
      <name val="宋体"/>
      <charset val="134"/>
    </font>
    <font>
      <sz val="10"/>
      <name val="Arial"/>
      <family val="2"/>
    </font>
    <font>
      <sz val="12"/>
      <name val="宋体"/>
      <charset val="134"/>
    </font>
    <font>
      <sz val="9"/>
      <name val="宋体"/>
      <charset val="134"/>
    </font>
    <font>
      <sz val="10"/>
      <name val="宋体"/>
      <family val="3"/>
      <charset val="134"/>
    </font>
    <font>
      <sz val="11"/>
      <name val="宋体"/>
      <family val="3"/>
      <charset val="134"/>
    </font>
    <font>
      <sz val="12"/>
      <name val="宋体"/>
      <family val="3"/>
      <charset val="134"/>
    </font>
    <font>
      <sz val="12"/>
      <color indexed="8"/>
      <name val="宋体"/>
      <family val="3"/>
      <charset val="134"/>
    </font>
    <font>
      <sz val="16"/>
      <name val="华文中宋"/>
      <family val="3"/>
      <charset val="134"/>
    </font>
    <font>
      <sz val="16"/>
      <name val="宋体"/>
      <family val="3"/>
      <charset val="134"/>
    </font>
  </fonts>
  <fills count="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s>
  <borders count="47">
    <border>
      <left/>
      <right/>
      <top/>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s>
  <cellStyleXfs count="20">
    <xf numFmtId="0" fontId="0" fillId="0" borderId="0"/>
    <xf numFmtId="0" fontId="15" fillId="0" borderId="0">
      <alignment vertical="center"/>
    </xf>
    <xf numFmtId="0" fontId="12" fillId="3" borderId="0" applyNumberFormat="0" applyBorder="0" applyAlignment="0" applyProtection="0">
      <alignment vertical="center"/>
    </xf>
    <xf numFmtId="0" fontId="15" fillId="0" borderId="0">
      <alignment vertical="center"/>
    </xf>
    <xf numFmtId="0" fontId="15" fillId="0" borderId="0"/>
    <xf numFmtId="0" fontId="15" fillId="0" borderId="0"/>
    <xf numFmtId="0" fontId="13" fillId="4" borderId="0" applyNumberFormat="0" applyBorder="0" applyAlignment="0" applyProtection="0">
      <alignment vertical="center"/>
    </xf>
    <xf numFmtId="0" fontId="15" fillId="0" borderId="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1" fillId="0" borderId="0">
      <alignment vertical="center"/>
    </xf>
    <xf numFmtId="0" fontId="12" fillId="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4" fillId="0" borderId="0"/>
  </cellStyleXfs>
  <cellXfs count="285">
    <xf numFmtId="0" fontId="0" fillId="0" borderId="0" xfId="0"/>
    <xf numFmtId="0" fontId="1" fillId="2" borderId="0" xfId="7" applyFont="1" applyFill="1" applyAlignment="1">
      <alignment vertical="center" wrapText="1"/>
    </xf>
    <xf numFmtId="0" fontId="2" fillId="2" borderId="0" xfId="7" applyFont="1" applyFill="1" applyAlignment="1">
      <alignment vertical="center" wrapText="1"/>
    </xf>
    <xf numFmtId="0" fontId="0" fillId="0" borderId="0" xfId="7" applyFont="1" applyAlignment="1">
      <alignment horizontal="center" vertical="center" wrapText="1"/>
    </xf>
    <xf numFmtId="0" fontId="0" fillId="0" borderId="0" xfId="7" applyFont="1" applyAlignment="1">
      <alignment vertical="center" wrapText="1"/>
    </xf>
    <xf numFmtId="0" fontId="15" fillId="0" borderId="0" xfId="7" applyAlignment="1">
      <alignment vertical="center" wrapText="1"/>
    </xf>
    <xf numFmtId="0" fontId="4" fillId="2" borderId="0" xfId="1" applyFont="1" applyFill="1" applyAlignment="1">
      <alignment horizontal="left" vertical="center"/>
    </xf>
    <xf numFmtId="0" fontId="2" fillId="2" borderId="1" xfId="7" applyFont="1" applyFill="1" applyBorder="1" applyAlignment="1">
      <alignment vertical="center" wrapText="1"/>
    </xf>
    <xf numFmtId="0" fontId="5" fillId="0" borderId="14" xfId="7" applyFont="1" applyFill="1" applyBorder="1" applyAlignment="1">
      <alignment horizontal="center" vertical="center" wrapText="1"/>
    </xf>
    <xf numFmtId="0" fontId="5" fillId="0" borderId="16" xfId="7" applyFont="1" applyBorder="1" applyAlignment="1">
      <alignment horizontal="center" vertical="center" wrapText="1"/>
    </xf>
    <xf numFmtId="0" fontId="5" fillId="0" borderId="11" xfId="7" applyFont="1" applyBorder="1" applyAlignment="1">
      <alignment horizontal="center" vertical="center" wrapText="1"/>
    </xf>
    <xf numFmtId="0" fontId="5" fillId="0" borderId="17" xfId="7" applyFont="1" applyFill="1" applyBorder="1" applyAlignment="1">
      <alignment vertical="center" wrapText="1"/>
    </xf>
    <xf numFmtId="0" fontId="5" fillId="0" borderId="18" xfId="7" applyFont="1" applyFill="1" applyBorder="1" applyAlignment="1">
      <alignment vertical="center" wrapText="1"/>
    </xf>
    <xf numFmtId="0" fontId="4" fillId="2" borderId="0" xfId="1" applyFont="1" applyFill="1" applyAlignment="1">
      <alignment horizontal="right" vertical="center"/>
    </xf>
    <xf numFmtId="0" fontId="2" fillId="2" borderId="0" xfId="7" applyFont="1" applyFill="1" applyBorder="1" applyAlignment="1">
      <alignment vertical="center" wrapText="1"/>
    </xf>
    <xf numFmtId="0" fontId="5" fillId="0" borderId="23" xfId="7" applyFont="1" applyBorder="1" applyAlignment="1">
      <alignment horizontal="center" vertical="center" wrapText="1"/>
    </xf>
    <xf numFmtId="0" fontId="2" fillId="2" borderId="0" xfId="7" applyFont="1" applyFill="1" applyAlignment="1">
      <alignment horizontal="center" vertical="center" wrapText="1"/>
    </xf>
    <xf numFmtId="0" fontId="2" fillId="0" borderId="11" xfId="7" applyFont="1" applyBorder="1" applyAlignment="1">
      <alignment horizontal="center" vertical="center" wrapText="1"/>
    </xf>
    <xf numFmtId="0" fontId="2" fillId="0" borderId="8" xfId="7" applyFont="1" applyBorder="1" applyAlignment="1">
      <alignment horizontal="center" vertical="center" wrapText="1"/>
    </xf>
    <xf numFmtId="4" fontId="2" fillId="0" borderId="11" xfId="7" applyNumberFormat="1" applyFont="1" applyFill="1" applyBorder="1" applyAlignment="1">
      <alignment horizontal="center" vertical="center" wrapText="1"/>
    </xf>
    <xf numFmtId="4" fontId="2" fillId="0" borderId="8" xfId="7" applyNumberFormat="1" applyFont="1" applyFill="1" applyBorder="1" applyAlignment="1">
      <alignment horizontal="center" vertical="center" wrapText="1"/>
    </xf>
    <xf numFmtId="0" fontId="2" fillId="0" borderId="11" xfId="7" applyFont="1" applyFill="1" applyBorder="1" applyAlignment="1">
      <alignment vertical="center" wrapText="1"/>
    </xf>
    <xf numFmtId="0" fontId="2" fillId="0" borderId="11" xfId="7" applyFont="1" applyFill="1" applyBorder="1" applyAlignment="1">
      <alignment horizontal="center" vertical="center" wrapText="1"/>
    </xf>
    <xf numFmtId="4" fontId="2" fillId="0" borderId="11" xfId="7" applyNumberFormat="1" applyFont="1" applyFill="1" applyBorder="1" applyAlignment="1">
      <alignment vertical="center" wrapText="1"/>
    </xf>
    <xf numFmtId="176" fontId="6" fillId="2" borderId="11" xfId="0" applyNumberFormat="1" applyFont="1" applyFill="1" applyBorder="1" applyAlignment="1">
      <alignment vertical="center" shrinkToFit="1"/>
    </xf>
    <xf numFmtId="0" fontId="2" fillId="0" borderId="8" xfId="7" applyFont="1" applyFill="1" applyBorder="1" applyAlignment="1">
      <alignment horizontal="center" vertical="center" wrapText="1"/>
    </xf>
    <xf numFmtId="176" fontId="2" fillId="2" borderId="11" xfId="0" applyNumberFormat="1" applyFont="1" applyFill="1" applyBorder="1" applyAlignment="1">
      <alignment vertical="center"/>
    </xf>
    <xf numFmtId="176" fontId="2" fillId="2" borderId="11" xfId="0" applyNumberFormat="1" applyFont="1" applyFill="1" applyBorder="1" applyAlignment="1">
      <alignment vertical="center" shrinkToFit="1"/>
    </xf>
    <xf numFmtId="0" fontId="2" fillId="0" borderId="18" xfId="7" applyFont="1" applyFill="1" applyBorder="1" applyAlignment="1">
      <alignment vertical="center" wrapText="1"/>
    </xf>
    <xf numFmtId="0" fontId="2" fillId="0" borderId="18"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0" fillId="0" borderId="0" xfId="7" applyFont="1" applyAlignment="1">
      <alignment horizontal="left" vertical="center"/>
    </xf>
    <xf numFmtId="0" fontId="2" fillId="0" borderId="23" xfId="7" applyFont="1" applyBorder="1" applyAlignment="1">
      <alignment horizontal="center" vertical="center" wrapText="1"/>
    </xf>
    <xf numFmtId="4" fontId="2" fillId="0" borderId="23" xfId="7" applyNumberFormat="1" applyFont="1" applyFill="1" applyBorder="1" applyAlignment="1">
      <alignment horizontal="center" vertical="center" wrapText="1"/>
    </xf>
    <xf numFmtId="0" fontId="2" fillId="0" borderId="23" xfId="7" applyFont="1" applyFill="1" applyBorder="1" applyAlignment="1">
      <alignment vertical="center" wrapText="1"/>
    </xf>
    <xf numFmtId="0" fontId="2" fillId="0" borderId="25" xfId="7" applyFont="1" applyFill="1" applyBorder="1" applyAlignment="1">
      <alignment vertical="center" wrapText="1"/>
    </xf>
    <xf numFmtId="0" fontId="5" fillId="0" borderId="18" xfId="7" applyFont="1" applyFill="1" applyBorder="1" applyAlignment="1">
      <alignment horizontal="center" vertical="center" wrapText="1"/>
    </xf>
    <xf numFmtId="0" fontId="5" fillId="0" borderId="24" xfId="7" applyFont="1" applyFill="1" applyBorder="1" applyAlignment="1">
      <alignment horizontal="center" vertical="center" wrapText="1"/>
    </xf>
    <xf numFmtId="0" fontId="5" fillId="0" borderId="25" xfId="7" applyFont="1" applyFill="1" applyBorder="1" applyAlignment="1">
      <alignment horizontal="center" vertical="center" wrapText="1"/>
    </xf>
    <xf numFmtId="0" fontId="2" fillId="0" borderId="0" xfId="7" applyFont="1" applyAlignment="1">
      <alignment horizontal="center" vertical="center" wrapText="1"/>
    </xf>
    <xf numFmtId="0" fontId="2" fillId="0" borderId="0" xfId="7" applyFont="1" applyAlignment="1">
      <alignment vertical="center" wrapText="1"/>
    </xf>
    <xf numFmtId="0" fontId="2" fillId="0" borderId="23" xfId="7" applyFont="1" applyFill="1" applyBorder="1" applyAlignment="1">
      <alignment horizontal="center" vertical="center" wrapText="1"/>
    </xf>
    <xf numFmtId="176" fontId="2" fillId="2" borderId="11" xfId="0" applyNumberFormat="1" applyFont="1" applyFill="1" applyBorder="1" applyAlignment="1">
      <alignment horizontal="left" vertical="center"/>
    </xf>
    <xf numFmtId="176" fontId="6" fillId="2" borderId="11" xfId="0" applyNumberFormat="1" applyFont="1" applyFill="1" applyBorder="1" applyAlignment="1">
      <alignment vertical="center"/>
    </xf>
    <xf numFmtId="0" fontId="2" fillId="0" borderId="25" xfId="7" applyFont="1" applyFill="1" applyBorder="1" applyAlignment="1">
      <alignment horizontal="center" vertical="center" wrapText="1"/>
    </xf>
    <xf numFmtId="0" fontId="2" fillId="0" borderId="0" xfId="7" applyFont="1" applyAlignment="1">
      <alignment horizontal="left" vertical="center"/>
    </xf>
    <xf numFmtId="0" fontId="1" fillId="0" borderId="0" xfId="1" applyFont="1" applyAlignment="1">
      <alignment horizontal="right" vertical="center"/>
    </xf>
    <xf numFmtId="0" fontId="2" fillId="0" borderId="0" xfId="1" applyFont="1" applyAlignment="1">
      <alignment horizontal="right" vertical="center"/>
    </xf>
    <xf numFmtId="0" fontId="15" fillId="0" borderId="0" xfId="1" applyAlignment="1">
      <alignment horizontal="right" vertical="center"/>
    </xf>
    <xf numFmtId="0" fontId="15" fillId="0" borderId="0" xfId="1" applyBorder="1" applyAlignment="1">
      <alignment horizontal="right" vertical="center"/>
    </xf>
    <xf numFmtId="0" fontId="7" fillId="0" borderId="0" xfId="1" applyFont="1" applyAlignment="1">
      <alignment horizontal="left" vertical="center"/>
    </xf>
    <xf numFmtId="0" fontId="15" fillId="2" borderId="0" xfId="1" applyFill="1" applyAlignment="1">
      <alignment horizontal="right" vertical="center"/>
    </xf>
    <xf numFmtId="0" fontId="2" fillId="2" borderId="0" xfId="1" applyFont="1" applyFill="1" applyAlignment="1">
      <alignment horizontal="right" vertical="center"/>
    </xf>
    <xf numFmtId="176" fontId="2" fillId="2" borderId="11" xfId="1" applyNumberFormat="1" applyFont="1" applyFill="1" applyBorder="1" applyAlignment="1">
      <alignment horizontal="center" vertical="center"/>
    </xf>
    <xf numFmtId="49" fontId="2" fillId="2" borderId="11" xfId="1" applyNumberFormat="1" applyFont="1" applyFill="1" applyBorder="1" applyAlignment="1">
      <alignment horizontal="center" vertical="center" wrapText="1"/>
    </xf>
    <xf numFmtId="49" fontId="2" fillId="2" borderId="23" xfId="1" applyNumberFormat="1" applyFont="1" applyFill="1" applyBorder="1" applyAlignment="1">
      <alignment horizontal="center" vertical="center" wrapText="1"/>
    </xf>
    <xf numFmtId="49" fontId="2" fillId="2" borderId="11" xfId="1" applyNumberFormat="1" applyFont="1" applyFill="1" applyBorder="1" applyAlignment="1">
      <alignment horizontal="center" vertical="center"/>
    </xf>
    <xf numFmtId="49" fontId="2" fillId="2" borderId="23" xfId="1" applyNumberFormat="1" applyFont="1" applyFill="1" applyBorder="1" applyAlignment="1">
      <alignment horizontal="center" vertical="center"/>
    </xf>
    <xf numFmtId="176" fontId="2" fillId="0" borderId="16" xfId="1" applyNumberFormat="1" applyFont="1" applyFill="1" applyBorder="1" applyAlignment="1">
      <alignment horizontal="left" vertical="center"/>
    </xf>
    <xf numFmtId="176" fontId="2" fillId="0" borderId="11" xfId="1" applyNumberFormat="1" applyFont="1" applyFill="1" applyBorder="1" applyAlignment="1">
      <alignment horizontal="right" vertical="center"/>
    </xf>
    <xf numFmtId="0" fontId="2" fillId="2" borderId="11" xfId="1" applyNumberFormat="1" applyFont="1" applyFill="1" applyBorder="1" applyAlignment="1">
      <alignment horizontal="center" vertical="center"/>
    </xf>
    <xf numFmtId="0" fontId="2" fillId="2" borderId="8" xfId="1" applyNumberFormat="1" applyFont="1" applyFill="1" applyBorder="1" applyAlignment="1">
      <alignment horizontal="center" vertical="center"/>
    </xf>
    <xf numFmtId="176" fontId="2" fillId="0" borderId="23" xfId="1" applyNumberFormat="1" applyFont="1" applyFill="1" applyBorder="1" applyAlignment="1">
      <alignment horizontal="right" vertical="center"/>
    </xf>
    <xf numFmtId="176" fontId="2" fillId="2" borderId="16" xfId="1" applyNumberFormat="1" applyFont="1" applyFill="1" applyBorder="1" applyAlignment="1">
      <alignment horizontal="left" vertical="center"/>
    </xf>
    <xf numFmtId="176" fontId="2" fillId="0" borderId="11" xfId="1" applyNumberFormat="1" applyFont="1" applyFill="1" applyBorder="1" applyAlignment="1">
      <alignment horizontal="left" vertical="center"/>
    </xf>
    <xf numFmtId="176" fontId="2" fillId="0" borderId="8" xfId="1" applyNumberFormat="1" applyFont="1" applyFill="1" applyBorder="1" applyAlignment="1">
      <alignment horizontal="left" vertical="center"/>
    </xf>
    <xf numFmtId="0" fontId="2" fillId="2" borderId="9" xfId="1" applyNumberFormat="1" applyFont="1" applyFill="1" applyBorder="1" applyAlignment="1">
      <alignment horizontal="center" vertical="center"/>
    </xf>
    <xf numFmtId="176" fontId="2" fillId="0" borderId="39" xfId="1" applyNumberFormat="1" applyFont="1" applyFill="1" applyBorder="1" applyAlignment="1">
      <alignment horizontal="center" vertical="center"/>
    </xf>
    <xf numFmtId="176" fontId="2" fillId="0" borderId="39" xfId="1" applyNumberFormat="1" applyFont="1" applyFill="1" applyBorder="1" applyAlignment="1">
      <alignment vertical="center"/>
    </xf>
    <xf numFmtId="176" fontId="2" fillId="0" borderId="16" xfId="1" applyNumberFormat="1" applyFont="1" applyFill="1" applyBorder="1" applyAlignment="1">
      <alignment horizontal="center" vertical="center"/>
    </xf>
    <xf numFmtId="176" fontId="2" fillId="0" borderId="8" xfId="1" applyNumberFormat="1" applyFont="1" applyFill="1" applyBorder="1" applyAlignment="1">
      <alignment horizontal="center" vertical="center"/>
    </xf>
    <xf numFmtId="176" fontId="2" fillId="0" borderId="40" xfId="1" applyNumberFormat="1" applyFont="1" applyFill="1" applyBorder="1" applyAlignment="1">
      <alignment horizontal="center" vertical="center"/>
    </xf>
    <xf numFmtId="176" fontId="2" fillId="0" borderId="7" xfId="1" applyNumberFormat="1" applyFont="1" applyFill="1" applyBorder="1" applyAlignment="1">
      <alignment horizontal="right" vertical="center"/>
    </xf>
    <xf numFmtId="176" fontId="2" fillId="0" borderId="41" xfId="1" applyNumberFormat="1" applyFont="1" applyFill="1" applyBorder="1" applyAlignment="1">
      <alignment horizontal="left" vertical="center"/>
    </xf>
    <xf numFmtId="0" fontId="2" fillId="2" borderId="42" xfId="1" applyNumberFormat="1" applyFont="1" applyFill="1" applyBorder="1" applyAlignment="1">
      <alignment horizontal="center" vertical="center"/>
    </xf>
    <xf numFmtId="176" fontId="2" fillId="0" borderId="43" xfId="1" applyNumberFormat="1" applyFont="1" applyFill="1" applyBorder="1" applyAlignment="1">
      <alignment vertical="center"/>
    </xf>
    <xf numFmtId="176" fontId="2" fillId="0" borderId="18" xfId="1" applyNumberFormat="1" applyFont="1" applyFill="1" applyBorder="1" applyAlignment="1">
      <alignment horizontal="right" vertical="center"/>
    </xf>
    <xf numFmtId="0" fontId="2" fillId="2" borderId="18" xfId="1" applyNumberFormat="1" applyFont="1" applyFill="1" applyBorder="1" applyAlignment="1">
      <alignment horizontal="center" vertical="center"/>
    </xf>
    <xf numFmtId="176" fontId="2" fillId="0" borderId="45" xfId="1" applyNumberFormat="1" applyFont="1" applyFill="1" applyBorder="1" applyAlignment="1">
      <alignment vertical="center"/>
    </xf>
    <xf numFmtId="0" fontId="1" fillId="0" borderId="0" xfId="1" applyFont="1" applyBorder="1" applyAlignment="1">
      <alignment horizontal="right" vertical="center"/>
    </xf>
    <xf numFmtId="0" fontId="2" fillId="0" borderId="0" xfId="1"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2" fillId="0" borderId="0" xfId="0" applyFont="1" applyAlignment="1">
      <alignment horizontal="right" vertical="center"/>
    </xf>
    <xf numFmtId="0" fontId="0" fillId="0" borderId="0" xfId="0" applyAlignment="1">
      <alignment horizontal="right" vertical="center"/>
    </xf>
    <xf numFmtId="0" fontId="0" fillId="2" borderId="0" xfId="0" applyFill="1" applyAlignment="1">
      <alignment horizontal="right" vertical="center"/>
    </xf>
    <xf numFmtId="0" fontId="2" fillId="2" borderId="0" xfId="0" applyFont="1" applyFill="1" applyAlignment="1">
      <alignment horizontal="right" vertical="center"/>
    </xf>
    <xf numFmtId="0" fontId="4" fillId="2" borderId="0" xfId="0" applyFont="1" applyFill="1" applyAlignment="1">
      <alignment horizontal="center" vertical="center"/>
    </xf>
    <xf numFmtId="49" fontId="2" fillId="2" borderId="11" xfId="0" applyNumberFormat="1" applyFont="1" applyFill="1" applyBorder="1" applyAlignment="1">
      <alignment horizontal="center" vertical="center"/>
    </xf>
    <xf numFmtId="176" fontId="2" fillId="0" borderId="11" xfId="0" applyNumberFormat="1" applyFont="1" applyFill="1" applyBorder="1" applyAlignment="1">
      <alignment horizontal="right" vertical="center"/>
    </xf>
    <xf numFmtId="176" fontId="2" fillId="0" borderId="18" xfId="0" applyNumberFormat="1" applyFont="1" applyFill="1" applyBorder="1" applyAlignment="1">
      <alignment horizontal="right" vertical="center"/>
    </xf>
    <xf numFmtId="0" fontId="2" fillId="0" borderId="0" xfId="0" applyFont="1" applyAlignment="1">
      <alignment horizontal="left" vertical="center"/>
    </xf>
    <xf numFmtId="49" fontId="2" fillId="2" borderId="23" xfId="0" applyNumberFormat="1" applyFont="1" applyFill="1" applyBorder="1" applyAlignment="1">
      <alignment horizontal="center" vertical="center"/>
    </xf>
    <xf numFmtId="176" fontId="2" fillId="0" borderId="23" xfId="0" applyNumberFormat="1" applyFont="1" applyFill="1" applyBorder="1" applyAlignment="1">
      <alignment horizontal="right" vertical="center"/>
    </xf>
    <xf numFmtId="0" fontId="2" fillId="0" borderId="0" xfId="0" applyFont="1" applyBorder="1" applyAlignment="1">
      <alignment horizontal="right" vertical="center"/>
    </xf>
    <xf numFmtId="176" fontId="2" fillId="0" borderId="25" xfId="0" applyNumberFormat="1" applyFont="1" applyFill="1" applyBorder="1" applyAlignment="1">
      <alignment horizontal="right" vertical="center"/>
    </xf>
    <xf numFmtId="0" fontId="2" fillId="0" borderId="0" xfId="0" applyFont="1" applyAlignment="1">
      <alignment horizontal="right" vertical="center" wrapText="1"/>
    </xf>
    <xf numFmtId="176" fontId="10" fillId="0" borderId="11" xfId="0" applyNumberFormat="1" applyFont="1" applyFill="1" applyBorder="1" applyAlignment="1">
      <alignment horizontal="right" vertical="center"/>
    </xf>
    <xf numFmtId="0" fontId="2" fillId="0" borderId="0" xfId="0" applyFont="1" applyAlignment="1">
      <alignment vertical="center"/>
    </xf>
    <xf numFmtId="0" fontId="2" fillId="0" borderId="0" xfId="0" applyFont="1" applyBorder="1" applyAlignment="1">
      <alignment horizontal="right" vertical="center" wrapText="1"/>
    </xf>
    <xf numFmtId="176" fontId="2" fillId="2" borderId="23" xfId="1" applyNumberFormat="1" applyFont="1" applyFill="1" applyBorder="1" applyAlignment="1">
      <alignment horizontal="center" vertical="center"/>
    </xf>
    <xf numFmtId="0" fontId="2" fillId="0" borderId="11" xfId="1" applyFont="1" applyBorder="1" applyAlignment="1">
      <alignment horizontal="right" vertical="center"/>
    </xf>
    <xf numFmtId="176" fontId="6" fillId="0" borderId="39" xfId="1" applyNumberFormat="1" applyFont="1" applyFill="1" applyBorder="1" applyAlignment="1">
      <alignment vertical="center"/>
    </xf>
    <xf numFmtId="176" fontId="2" fillId="0" borderId="8" xfId="1" applyNumberFormat="1" applyFont="1" applyFill="1" applyBorder="1" applyAlignment="1">
      <alignment vertical="center"/>
    </xf>
    <xf numFmtId="176" fontId="2" fillId="0" borderId="40" xfId="1" applyNumberFormat="1" applyFont="1" applyFill="1" applyBorder="1" applyAlignment="1">
      <alignment horizontal="left" vertical="center"/>
    </xf>
    <xf numFmtId="176" fontId="2" fillId="0" borderId="41" xfId="1" applyNumberFormat="1" applyFont="1" applyFill="1" applyBorder="1" applyAlignment="1">
      <alignment vertical="center"/>
    </xf>
    <xf numFmtId="176" fontId="6" fillId="0" borderId="45" xfId="1" applyNumberFormat="1" applyFont="1" applyFill="1" applyBorder="1" applyAlignment="1">
      <alignment vertical="center"/>
    </xf>
    <xf numFmtId="176" fontId="2" fillId="2" borderId="16" xfId="1" quotePrefix="1" applyNumberFormat="1" applyFont="1" applyFill="1" applyBorder="1" applyAlignment="1">
      <alignment horizontal="center" vertical="center"/>
    </xf>
    <xf numFmtId="176" fontId="2" fillId="2" borderId="11" xfId="1" quotePrefix="1" applyNumberFormat="1" applyFont="1" applyFill="1" applyBorder="1" applyAlignment="1">
      <alignment horizontal="center" vertical="center"/>
    </xf>
    <xf numFmtId="176" fontId="2" fillId="2" borderId="23" xfId="1" quotePrefix="1" applyNumberFormat="1" applyFont="1" applyFill="1" applyBorder="1" applyAlignment="1">
      <alignment horizontal="center" vertical="center"/>
    </xf>
    <xf numFmtId="176" fontId="2" fillId="0" borderId="16" xfId="1" quotePrefix="1" applyNumberFormat="1" applyFont="1" applyFill="1" applyBorder="1" applyAlignment="1">
      <alignment horizontal="left" vertical="center"/>
    </xf>
    <xf numFmtId="176" fontId="2" fillId="2" borderId="11" xfId="1" quotePrefix="1" applyNumberFormat="1" applyFont="1" applyFill="1" applyBorder="1" applyAlignment="1">
      <alignment horizontal="left" vertical="center"/>
    </xf>
    <xf numFmtId="176" fontId="2" fillId="0" borderId="8" xfId="1" quotePrefix="1" applyNumberFormat="1" applyFont="1" applyFill="1" applyBorder="1" applyAlignment="1">
      <alignment horizontal="left" vertical="center"/>
    </xf>
    <xf numFmtId="176" fontId="6" fillId="0" borderId="16" xfId="1" quotePrefix="1" applyNumberFormat="1" applyFont="1" applyFill="1" applyBorder="1" applyAlignment="1">
      <alignment horizontal="center" vertical="center"/>
    </xf>
    <xf numFmtId="176" fontId="6" fillId="0" borderId="8" xfId="1" quotePrefix="1" applyNumberFormat="1" applyFont="1" applyFill="1" applyBorder="1" applyAlignment="1">
      <alignment horizontal="center" vertical="center"/>
    </xf>
    <xf numFmtId="176" fontId="6" fillId="2" borderId="44" xfId="1" quotePrefix="1" applyNumberFormat="1" applyFont="1" applyFill="1" applyBorder="1" applyAlignment="1">
      <alignment horizontal="center" vertical="center"/>
    </xf>
    <xf numFmtId="176" fontId="6" fillId="2" borderId="24" xfId="1" quotePrefix="1" applyNumberFormat="1" applyFont="1" applyFill="1" applyBorder="1" applyAlignment="1">
      <alignment horizontal="center" vertical="center"/>
    </xf>
    <xf numFmtId="176" fontId="2" fillId="2" borderId="11" xfId="0" quotePrefix="1" applyNumberFormat="1" applyFont="1" applyFill="1" applyBorder="1" applyAlignment="1">
      <alignment horizontal="center" vertical="center"/>
    </xf>
    <xf numFmtId="176" fontId="6" fillId="2" borderId="11" xfId="0" quotePrefix="1" applyNumberFormat="1" applyFont="1" applyFill="1" applyBorder="1" applyAlignment="1">
      <alignment horizontal="left" vertical="center"/>
    </xf>
    <xf numFmtId="176" fontId="2" fillId="2" borderId="11" xfId="0" quotePrefix="1" applyNumberFormat="1" applyFont="1" applyFill="1" applyBorder="1" applyAlignment="1">
      <alignment horizontal="left" vertical="center"/>
    </xf>
    <xf numFmtId="49" fontId="2" fillId="2" borderId="11" xfId="0" quotePrefix="1" applyNumberFormat="1" applyFont="1" applyFill="1" applyBorder="1" applyAlignment="1">
      <alignment horizontal="center" vertical="center"/>
    </xf>
    <xf numFmtId="176" fontId="17" fillId="0" borderId="11" xfId="0" applyNumberFormat="1" applyFont="1" applyFill="1" applyBorder="1" applyAlignment="1">
      <alignment horizontal="right" vertical="center"/>
    </xf>
    <xf numFmtId="176" fontId="17" fillId="2" borderId="11" xfId="0" quotePrefix="1" applyNumberFormat="1" applyFont="1" applyFill="1" applyBorder="1" applyAlignment="1">
      <alignment horizontal="left" vertical="center"/>
    </xf>
    <xf numFmtId="0" fontId="18" fillId="0" borderId="18" xfId="7" applyFont="1" applyFill="1" applyBorder="1" applyAlignment="1">
      <alignment vertical="center" wrapText="1"/>
    </xf>
    <xf numFmtId="0" fontId="19" fillId="0" borderId="11" xfId="7" applyFont="1" applyBorder="1" applyAlignment="1">
      <alignment horizontal="center" vertical="center" wrapText="1"/>
    </xf>
    <xf numFmtId="0" fontId="19" fillId="0" borderId="23" xfId="7" applyFont="1" applyBorder="1" applyAlignment="1">
      <alignment horizontal="center" vertical="center" wrapText="1"/>
    </xf>
    <xf numFmtId="4" fontId="19" fillId="0" borderId="11" xfId="7" applyNumberFormat="1" applyFont="1" applyFill="1" applyBorder="1" applyAlignment="1">
      <alignment horizontal="center" vertical="center" wrapText="1"/>
    </xf>
    <xf numFmtId="4" fontId="19" fillId="0" borderId="23" xfId="7" applyNumberFormat="1" applyFont="1" applyFill="1" applyBorder="1" applyAlignment="1">
      <alignment horizontal="center" vertical="center" wrapText="1"/>
    </xf>
    <xf numFmtId="49" fontId="19" fillId="0" borderId="11" xfId="7" applyNumberFormat="1" applyFont="1" applyBorder="1" applyAlignment="1">
      <alignment horizontal="left" vertical="center" wrapText="1"/>
    </xf>
    <xf numFmtId="4" fontId="19" fillId="0" borderId="11" xfId="7" applyNumberFormat="1" applyFont="1" applyFill="1" applyBorder="1" applyAlignment="1">
      <alignment vertical="center" wrapText="1"/>
    </xf>
    <xf numFmtId="0" fontId="19" fillId="0" borderId="23" xfId="7" applyFont="1" applyFill="1" applyBorder="1" applyAlignment="1">
      <alignment horizontal="center" vertical="center" wrapText="1"/>
    </xf>
    <xf numFmtId="0" fontId="19" fillId="0" borderId="11" xfId="7" applyFont="1" applyFill="1" applyBorder="1" applyAlignment="1">
      <alignment vertical="center" wrapText="1"/>
    </xf>
    <xf numFmtId="0" fontId="19" fillId="0" borderId="7" xfId="7" applyFont="1" applyFill="1" applyBorder="1" applyAlignment="1">
      <alignment vertical="center" wrapText="1"/>
    </xf>
    <xf numFmtId="0" fontId="19" fillId="0" borderId="21" xfId="7" applyFont="1" applyFill="1" applyBorder="1" applyAlignment="1">
      <alignment horizontal="center" vertical="center" wrapText="1"/>
    </xf>
    <xf numFmtId="0" fontId="22" fillId="2" borderId="0" xfId="7" applyFont="1" applyFill="1" applyAlignment="1">
      <alignment vertical="center" wrapText="1"/>
    </xf>
    <xf numFmtId="0" fontId="17" fillId="2" borderId="0" xfId="7" applyFont="1" applyFill="1" applyAlignment="1">
      <alignment vertical="center" wrapText="1"/>
    </xf>
    <xf numFmtId="0" fontId="17" fillId="2" borderId="0" xfId="1" applyFont="1" applyFill="1" applyAlignment="1">
      <alignment horizontal="right" vertical="center"/>
    </xf>
    <xf numFmtId="0" fontId="17" fillId="2" borderId="0" xfId="1" applyFont="1" applyFill="1" applyAlignment="1">
      <alignment horizontal="left" vertical="center"/>
    </xf>
    <xf numFmtId="0" fontId="17" fillId="2" borderId="1" xfId="7" applyFont="1" applyFill="1" applyBorder="1" applyAlignment="1">
      <alignment vertical="center" wrapText="1"/>
    </xf>
    <xf numFmtId="0" fontId="17" fillId="2" borderId="0" xfId="7" applyFont="1" applyFill="1" applyBorder="1" applyAlignment="1">
      <alignment vertical="center" wrapText="1"/>
    </xf>
    <xf numFmtId="0" fontId="19" fillId="0" borderId="0" xfId="7" applyFont="1" applyAlignment="1">
      <alignment horizontal="center" vertical="center" wrapText="1"/>
    </xf>
    <xf numFmtId="0" fontId="18" fillId="0" borderId="14" xfId="7" applyFont="1" applyFill="1" applyBorder="1" applyAlignment="1">
      <alignment horizontal="center" vertical="center" wrapText="1"/>
    </xf>
    <xf numFmtId="0" fontId="18" fillId="0" borderId="16" xfId="7" applyFont="1" applyBorder="1" applyAlignment="1">
      <alignment horizontal="center" vertical="center" wrapText="1"/>
    </xf>
    <xf numFmtId="0" fontId="18" fillId="0" borderId="11" xfId="7" applyFont="1" applyBorder="1" applyAlignment="1">
      <alignment horizontal="center" vertical="center" wrapText="1"/>
    </xf>
    <xf numFmtId="0" fontId="18" fillId="0" borderId="23" xfId="7" applyFont="1" applyBorder="1" applyAlignment="1">
      <alignment horizontal="center" vertical="center" wrapText="1"/>
    </xf>
    <xf numFmtId="0" fontId="18" fillId="0" borderId="17" xfId="7" applyFont="1" applyFill="1" applyBorder="1" applyAlignment="1">
      <alignment vertical="center" wrapText="1"/>
    </xf>
    <xf numFmtId="0" fontId="18" fillId="0" borderId="24" xfId="7" applyFont="1" applyFill="1" applyBorder="1" applyAlignment="1">
      <alignment vertical="center" wrapText="1"/>
    </xf>
    <xf numFmtId="0" fontId="18" fillId="0" borderId="25" xfId="7" applyFont="1" applyFill="1" applyBorder="1" applyAlignment="1">
      <alignment vertical="center" wrapText="1"/>
    </xf>
    <xf numFmtId="0" fontId="19" fillId="0" borderId="0" xfId="7" applyFont="1" applyAlignment="1">
      <alignment vertical="center" wrapText="1"/>
    </xf>
    <xf numFmtId="0" fontId="2" fillId="0" borderId="46" xfId="7" applyFont="1" applyFill="1" applyBorder="1" applyAlignment="1">
      <alignment horizontal="center" vertical="center" wrapText="1"/>
    </xf>
    <xf numFmtId="0" fontId="8" fillId="0" borderId="0" xfId="1" applyFont="1" applyFill="1" applyAlignment="1">
      <alignment horizontal="center" vertical="center"/>
    </xf>
    <xf numFmtId="176" fontId="2" fillId="2" borderId="26" xfId="1" quotePrefix="1" applyNumberFormat="1" applyFont="1" applyFill="1" applyBorder="1" applyAlignment="1">
      <alignment horizontal="center" vertical="center"/>
    </xf>
    <xf numFmtId="176" fontId="2" fillId="2" borderId="27" xfId="1" applyNumberFormat="1" applyFont="1" applyFill="1" applyBorder="1" applyAlignment="1">
      <alignment horizontal="center" vertical="center"/>
    </xf>
    <xf numFmtId="176" fontId="2" fillId="2" borderId="27" xfId="1" quotePrefix="1" applyNumberFormat="1" applyFont="1" applyFill="1" applyBorder="1" applyAlignment="1">
      <alignment horizontal="center" vertical="center"/>
    </xf>
    <xf numFmtId="176" fontId="2" fillId="2" borderId="38" xfId="1" applyNumberFormat="1" applyFont="1" applyFill="1" applyBorder="1" applyAlignment="1">
      <alignment horizontal="center" vertical="center"/>
    </xf>
    <xf numFmtId="0" fontId="2" fillId="0" borderId="19" xfId="1" applyFont="1" applyBorder="1" applyAlignment="1">
      <alignment horizontal="left" vertical="center" wrapText="1"/>
    </xf>
    <xf numFmtId="0" fontId="2" fillId="0" borderId="19" xfId="1" applyFont="1" applyBorder="1" applyAlignment="1">
      <alignment horizontal="left" vertical="center"/>
    </xf>
    <xf numFmtId="49" fontId="2" fillId="2" borderId="11" xfId="0" quotePrefix="1" applyNumberFormat="1" applyFont="1" applyFill="1" applyBorder="1" applyAlignment="1">
      <alignment vertical="center"/>
    </xf>
    <xf numFmtId="49" fontId="2" fillId="2" borderId="11" xfId="0" applyNumberFormat="1" applyFont="1" applyFill="1" applyBorder="1" applyAlignment="1">
      <alignment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19" xfId="0" applyFont="1" applyBorder="1" applyAlignment="1">
      <alignment horizontal="left" vertical="center"/>
    </xf>
    <xf numFmtId="176" fontId="2" fillId="2" borderId="7" xfId="0" quotePrefix="1" applyNumberFormat="1" applyFont="1" applyFill="1" applyBorder="1" applyAlignment="1">
      <alignment horizontal="center" vertical="center" wrapText="1"/>
    </xf>
    <xf numFmtId="176" fontId="2" fillId="2" borderId="14" xfId="0" applyNumberFormat="1" applyFont="1" applyFill="1" applyBorder="1" applyAlignment="1">
      <alignment horizontal="center" vertical="center" wrapText="1"/>
    </xf>
    <xf numFmtId="176" fontId="2" fillId="2" borderId="29" xfId="0" quotePrefix="1" applyNumberFormat="1" applyFont="1" applyFill="1" applyBorder="1" applyAlignment="1">
      <alignment horizontal="center" vertical="center" wrapText="1"/>
    </xf>
    <xf numFmtId="176" fontId="2" fillId="2" borderId="31" xfId="0" applyNumberFormat="1" applyFont="1" applyFill="1" applyBorder="1" applyAlignment="1">
      <alignment horizontal="center" vertical="center" wrapText="1"/>
    </xf>
    <xf numFmtId="176" fontId="2" fillId="0" borderId="29" xfId="0" quotePrefix="1" applyNumberFormat="1" applyFont="1" applyFill="1" applyBorder="1" applyAlignment="1">
      <alignment horizontal="center" vertical="center" wrapText="1"/>
    </xf>
    <xf numFmtId="176" fontId="2" fillId="0" borderId="31" xfId="0" applyNumberFormat="1" applyFont="1" applyFill="1" applyBorder="1" applyAlignment="1">
      <alignment horizontal="center" vertical="center" wrapText="1"/>
    </xf>
    <xf numFmtId="176" fontId="2" fillId="0" borderId="14" xfId="0" applyNumberFormat="1" applyFont="1" applyFill="1" applyBorder="1" applyAlignment="1">
      <alignment horizontal="center" vertical="center" wrapText="1"/>
    </xf>
    <xf numFmtId="176" fontId="2" fillId="2" borderId="36" xfId="0" quotePrefix="1" applyNumberFormat="1" applyFont="1" applyFill="1" applyBorder="1" applyAlignment="1">
      <alignment horizontal="center" vertical="center" wrapText="1"/>
    </xf>
    <xf numFmtId="176" fontId="2" fillId="2" borderId="37" xfId="0" applyNumberFormat="1" applyFont="1" applyFill="1" applyBorder="1" applyAlignment="1">
      <alignment horizontal="center" vertical="center" wrapText="1"/>
    </xf>
    <xf numFmtId="176" fontId="2" fillId="2" borderId="22" xfId="0" applyNumberFormat="1" applyFont="1" applyFill="1" applyBorder="1" applyAlignment="1">
      <alignment horizontal="center" vertical="center" wrapText="1"/>
    </xf>
    <xf numFmtId="176" fontId="2" fillId="2" borderId="40" xfId="0" applyNumberFormat="1" applyFont="1" applyFill="1" applyBorder="1" applyAlignment="1">
      <alignment horizontal="center" vertical="center" wrapText="1"/>
    </xf>
    <xf numFmtId="176" fontId="2" fillId="2" borderId="42" xfId="0" applyNumberFormat="1" applyFont="1" applyFill="1" applyBorder="1" applyAlignment="1">
      <alignment horizontal="center" vertical="center" wrapText="1"/>
    </xf>
    <xf numFmtId="176" fontId="2" fillId="2" borderId="34" xfId="0" applyNumberFormat="1" applyFont="1" applyFill="1" applyBorder="1" applyAlignment="1">
      <alignment horizontal="center" vertical="center" wrapText="1"/>
    </xf>
    <xf numFmtId="176" fontId="2" fillId="2" borderId="35" xfId="0" applyNumberFormat="1" applyFont="1" applyFill="1" applyBorder="1" applyAlignment="1">
      <alignment horizontal="center" vertical="center" wrapText="1"/>
    </xf>
    <xf numFmtId="49" fontId="2" fillId="2" borderId="8" xfId="0" applyNumberFormat="1" applyFont="1" applyFill="1" applyBorder="1" applyAlignment="1">
      <alignment vertical="center"/>
    </xf>
    <xf numFmtId="49" fontId="2" fillId="2" borderId="10" xfId="0" applyNumberFormat="1" applyFont="1" applyFill="1" applyBorder="1" applyAlignment="1">
      <alignment vertical="center"/>
    </xf>
    <xf numFmtId="0" fontId="9" fillId="0" borderId="0" xfId="0" applyFont="1" applyFill="1" applyAlignment="1">
      <alignment horizontal="center" vertical="center"/>
    </xf>
    <xf numFmtId="176" fontId="2" fillId="2" borderId="2" xfId="0" quotePrefix="1"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176" fontId="2" fillId="2" borderId="33" xfId="0" quotePrefix="1"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176" fontId="2" fillId="2" borderId="10" xfId="0" applyNumberFormat="1" applyFont="1" applyFill="1" applyBorder="1" applyAlignment="1">
      <alignment horizontal="center" vertical="center"/>
    </xf>
    <xf numFmtId="176" fontId="2" fillId="2" borderId="34" xfId="0" quotePrefix="1" applyNumberFormat="1" applyFont="1" applyFill="1" applyBorder="1" applyAlignment="1">
      <alignment horizontal="center" vertical="center"/>
    </xf>
    <xf numFmtId="176" fontId="2" fillId="2" borderId="35" xfId="0" applyNumberFormat="1" applyFont="1" applyFill="1" applyBorder="1" applyAlignment="1">
      <alignment horizontal="center" vertical="center"/>
    </xf>
    <xf numFmtId="176" fontId="2" fillId="2" borderId="15" xfId="0" applyNumberFormat="1" applyFont="1" applyFill="1" applyBorder="1" applyAlignment="1">
      <alignment horizontal="center" vertical="center"/>
    </xf>
    <xf numFmtId="0" fontId="0" fillId="0" borderId="0" xfId="0" applyBorder="1" applyAlignment="1">
      <alignment horizontal="left" vertical="center" wrapText="1"/>
    </xf>
    <xf numFmtId="0" fontId="0" fillId="0" borderId="0" xfId="0" applyFont="1" applyBorder="1" applyAlignment="1">
      <alignment horizontal="left" vertical="center"/>
    </xf>
    <xf numFmtId="0" fontId="0" fillId="0" borderId="19" xfId="0" applyFont="1" applyBorder="1" applyAlignment="1">
      <alignment horizontal="left" vertical="center"/>
    </xf>
    <xf numFmtId="176" fontId="2" fillId="2" borderId="29" xfId="0" applyNumberFormat="1" applyFont="1" applyFill="1" applyBorder="1" applyAlignment="1">
      <alignment horizontal="center" vertical="center" wrapText="1"/>
    </xf>
    <xf numFmtId="0" fontId="8" fillId="0" borderId="0" xfId="0" applyFont="1" applyFill="1" applyAlignment="1">
      <alignment horizontal="center" vertical="center"/>
    </xf>
    <xf numFmtId="49" fontId="2" fillId="2" borderId="11" xfId="0" quotePrefix="1"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176" fontId="2" fillId="2" borderId="11" xfId="0" quotePrefix="1" applyNumberFormat="1" applyFont="1" applyFill="1" applyBorder="1" applyAlignment="1">
      <alignment horizontal="center" vertical="center"/>
    </xf>
    <xf numFmtId="176" fontId="2" fillId="2" borderId="11" xfId="0" applyNumberFormat="1" applyFont="1" applyFill="1" applyBorder="1" applyAlignment="1">
      <alignment horizontal="center" vertical="center"/>
    </xf>
    <xf numFmtId="176" fontId="2" fillId="2" borderId="5" xfId="1" applyNumberFormat="1" applyFont="1" applyFill="1" applyBorder="1" applyAlignment="1">
      <alignment horizontal="center" vertical="center"/>
    </xf>
    <xf numFmtId="0" fontId="2" fillId="0" borderId="0" xfId="1" applyFont="1" applyBorder="1" applyAlignment="1">
      <alignment horizontal="left" vertical="center"/>
    </xf>
    <xf numFmtId="0" fontId="2" fillId="0" borderId="0" xfId="7" applyFont="1" applyBorder="1" applyAlignment="1">
      <alignment horizontal="left" vertical="center" wrapText="1"/>
    </xf>
    <xf numFmtId="0" fontId="2" fillId="0" borderId="0" xfId="7" applyFont="1" applyBorder="1" applyAlignment="1">
      <alignment horizontal="left" vertical="center"/>
    </xf>
    <xf numFmtId="0" fontId="2" fillId="0" borderId="19" xfId="7" applyFont="1" applyBorder="1" applyAlignment="1">
      <alignment horizontal="left" vertical="center"/>
    </xf>
    <xf numFmtId="0" fontId="2" fillId="0" borderId="11" xfId="7" applyFont="1" applyBorder="1" applyAlignment="1">
      <alignment horizontal="center" vertical="center" wrapText="1"/>
    </xf>
    <xf numFmtId="0" fontId="2" fillId="0" borderId="28" xfId="7" applyFont="1" applyFill="1" applyBorder="1" applyAlignment="1">
      <alignment horizontal="center" vertical="center" wrapText="1"/>
    </xf>
    <xf numFmtId="0" fontId="2" fillId="0" borderId="30" xfId="7" applyFont="1" applyFill="1" applyBorder="1" applyAlignment="1">
      <alignment horizontal="center" vertical="center" wrapText="1"/>
    </xf>
    <xf numFmtId="0" fontId="2" fillId="0" borderId="32" xfId="7" applyFont="1" applyFill="1" applyBorder="1" applyAlignment="1">
      <alignment horizontal="center" vertical="center" wrapText="1"/>
    </xf>
    <xf numFmtId="0" fontId="2" fillId="0" borderId="29" xfId="7" applyFont="1" applyFill="1" applyBorder="1" applyAlignment="1">
      <alignment horizontal="center" vertical="center" wrapText="1"/>
    </xf>
    <xf numFmtId="0" fontId="2" fillId="0" borderId="31" xfId="7" applyFont="1" applyFill="1" applyBorder="1" applyAlignment="1">
      <alignment horizontal="center" vertical="center" wrapText="1"/>
    </xf>
    <xf numFmtId="0" fontId="2" fillId="0" borderId="14" xfId="7" applyFont="1" applyFill="1" applyBorder="1" applyAlignment="1">
      <alignment horizontal="center" vertical="center" wrapText="1"/>
    </xf>
    <xf numFmtId="0" fontId="2" fillId="0" borderId="36" xfId="7" applyFont="1" applyFill="1" applyBorder="1" applyAlignment="1">
      <alignment horizontal="center" vertical="center" wrapText="1"/>
    </xf>
    <xf numFmtId="0" fontId="2" fillId="0" borderId="37" xfId="7" applyFont="1" applyFill="1" applyBorder="1" applyAlignment="1">
      <alignment horizontal="center" vertical="center" wrapText="1"/>
    </xf>
    <xf numFmtId="0" fontId="2" fillId="0" borderId="22" xfId="7" applyFont="1" applyFill="1" applyBorder="1" applyAlignment="1">
      <alignment horizontal="center" vertical="center" wrapText="1"/>
    </xf>
    <xf numFmtId="0" fontId="2" fillId="0" borderId="16" xfId="7" applyFont="1" applyBorder="1" applyAlignment="1">
      <alignment horizontal="center" vertical="center" wrapText="1"/>
    </xf>
    <xf numFmtId="49" fontId="17" fillId="2" borderId="8" xfId="0" quotePrefix="1" applyNumberFormat="1" applyFont="1" applyFill="1" applyBorder="1" applyAlignment="1">
      <alignment horizontal="center" vertical="center"/>
    </xf>
    <xf numFmtId="49" fontId="2" fillId="2" borderId="10" xfId="0" quotePrefix="1" applyNumberFormat="1" applyFont="1" applyFill="1" applyBorder="1" applyAlignment="1">
      <alignment horizontal="center" vertical="center"/>
    </xf>
    <xf numFmtId="0" fontId="3" fillId="2" borderId="0" xfId="7" applyFont="1" applyFill="1" applyAlignment="1">
      <alignment horizontal="center" vertical="center" wrapText="1"/>
    </xf>
    <xf numFmtId="0" fontId="2" fillId="0" borderId="26" xfId="7" applyFont="1" applyBorder="1" applyAlignment="1">
      <alignment horizontal="center" vertical="center" wrapText="1"/>
    </xf>
    <xf numFmtId="0" fontId="2" fillId="0" borderId="27" xfId="7" applyFont="1" applyBorder="1" applyAlignment="1">
      <alignment horizontal="center" vertical="center" wrapText="1"/>
    </xf>
    <xf numFmtId="0" fontId="2" fillId="0" borderId="33" xfId="7" applyFont="1" applyBorder="1" applyAlignment="1">
      <alignment horizontal="center" vertical="center" wrapText="1"/>
    </xf>
    <xf numFmtId="0" fontId="2" fillId="0" borderId="9" xfId="7" applyFont="1" applyBorder="1" applyAlignment="1">
      <alignment horizontal="center" vertical="center" wrapText="1"/>
    </xf>
    <xf numFmtId="0" fontId="2" fillId="0" borderId="10" xfId="7" applyFont="1" applyBorder="1" applyAlignment="1">
      <alignment horizontal="center" vertical="center" wrapText="1"/>
    </xf>
    <xf numFmtId="49" fontId="19" fillId="0" borderId="11" xfId="7" applyNumberFormat="1" applyFont="1" applyBorder="1" applyAlignment="1">
      <alignment vertical="center" wrapText="1"/>
    </xf>
    <xf numFmtId="49" fontId="19" fillId="0" borderId="8" xfId="7" applyNumberFormat="1" applyFont="1" applyBorder="1" applyAlignment="1">
      <alignment vertical="center" wrapText="1"/>
    </xf>
    <xf numFmtId="49" fontId="19" fillId="0" borderId="10" xfId="7" applyNumberFormat="1" applyFont="1" applyBorder="1" applyAlignment="1">
      <alignment vertical="center" wrapText="1"/>
    </xf>
    <xf numFmtId="0" fontId="19" fillId="0" borderId="26" xfId="7" applyFont="1" applyBorder="1" applyAlignment="1">
      <alignment horizontal="center" vertical="center" wrapText="1"/>
    </xf>
    <xf numFmtId="0" fontId="19" fillId="0" borderId="27" xfId="7" applyFont="1" applyBorder="1" applyAlignment="1">
      <alignment horizontal="center" vertical="center" wrapText="1"/>
    </xf>
    <xf numFmtId="0" fontId="19" fillId="0" borderId="33" xfId="7" applyFont="1" applyBorder="1" applyAlignment="1">
      <alignment horizontal="center" vertical="center" wrapText="1"/>
    </xf>
    <xf numFmtId="0" fontId="19" fillId="0" borderId="9" xfId="7" applyFont="1" applyBorder="1" applyAlignment="1">
      <alignment horizontal="center" vertical="center" wrapText="1"/>
    </xf>
    <xf numFmtId="0" fontId="19" fillId="0" borderId="10" xfId="7" applyFont="1" applyBorder="1" applyAlignment="1">
      <alignment horizontal="center" vertical="center" wrapText="1"/>
    </xf>
    <xf numFmtId="0" fontId="19" fillId="0" borderId="11" xfId="7" applyFont="1" applyBorder="1" applyAlignment="1">
      <alignment horizontal="center" vertical="center" wrapText="1"/>
    </xf>
    <xf numFmtId="0" fontId="19" fillId="0" borderId="28" xfId="7" applyFont="1" applyFill="1" applyBorder="1" applyAlignment="1">
      <alignment horizontal="center" vertical="center" wrapText="1"/>
    </xf>
    <xf numFmtId="0" fontId="19" fillId="0" borderId="30" xfId="7" applyFont="1" applyFill="1" applyBorder="1" applyAlignment="1">
      <alignment horizontal="center" vertical="center" wrapText="1"/>
    </xf>
    <xf numFmtId="0" fontId="19" fillId="0" borderId="32" xfId="7" applyFont="1" applyFill="1" applyBorder="1" applyAlignment="1">
      <alignment horizontal="center" vertical="center" wrapText="1"/>
    </xf>
    <xf numFmtId="0" fontId="19" fillId="0" borderId="29" xfId="7" applyFont="1" applyFill="1" applyBorder="1" applyAlignment="1">
      <alignment horizontal="center" vertical="center" wrapText="1"/>
    </xf>
    <xf numFmtId="0" fontId="19" fillId="0" borderId="31" xfId="7" applyFont="1" applyFill="1" applyBorder="1" applyAlignment="1">
      <alignment horizontal="center" vertical="center" wrapText="1"/>
    </xf>
    <xf numFmtId="0" fontId="19" fillId="0" borderId="14" xfId="7" applyFont="1" applyFill="1" applyBorder="1" applyAlignment="1">
      <alignment horizontal="center" vertical="center" wrapText="1"/>
    </xf>
    <xf numFmtId="0" fontId="19" fillId="0" borderId="36" xfId="7" applyFont="1" applyFill="1" applyBorder="1" applyAlignment="1">
      <alignment horizontal="center" vertical="center" wrapText="1"/>
    </xf>
    <xf numFmtId="0" fontId="19" fillId="0" borderId="37" xfId="7" applyFont="1" applyFill="1" applyBorder="1" applyAlignment="1">
      <alignment horizontal="center" vertical="center" wrapText="1"/>
    </xf>
    <xf numFmtId="0" fontId="19" fillId="0" borderId="22" xfId="7" applyFont="1" applyFill="1" applyBorder="1" applyAlignment="1">
      <alignment horizontal="center" vertical="center" wrapText="1"/>
    </xf>
    <xf numFmtId="0" fontId="19" fillId="0" borderId="16" xfId="7" applyFont="1" applyBorder="1" applyAlignment="1">
      <alignment horizontal="center" vertical="center" wrapText="1"/>
    </xf>
    <xf numFmtId="0" fontId="0" fillId="0" borderId="19" xfId="7" applyFont="1" applyBorder="1" applyAlignment="1">
      <alignment horizontal="left" vertical="center" wrapText="1"/>
    </xf>
    <xf numFmtId="0" fontId="0" fillId="0" borderId="19" xfId="7" applyFont="1" applyBorder="1" applyAlignment="1">
      <alignment horizontal="left" vertical="center"/>
    </xf>
    <xf numFmtId="0" fontId="5" fillId="0" borderId="6" xfId="7" applyFont="1" applyFill="1" applyBorder="1" applyAlignment="1">
      <alignment horizontal="center" vertical="center" wrapText="1"/>
    </xf>
    <xf numFmtId="0" fontId="5" fillId="0" borderId="13" xfId="7" applyFont="1" applyFill="1" applyBorder="1" applyAlignment="1">
      <alignment horizontal="center" vertical="center" wrapText="1"/>
    </xf>
    <xf numFmtId="0" fontId="5" fillId="0" borderId="7" xfId="7" applyFont="1" applyFill="1" applyBorder="1" applyAlignment="1">
      <alignment horizontal="center" vertical="center" wrapText="1"/>
    </xf>
    <xf numFmtId="0" fontId="5" fillId="0" borderId="14" xfId="7" applyFont="1" applyFill="1" applyBorder="1" applyAlignment="1">
      <alignment horizontal="center" vertical="center" wrapText="1"/>
    </xf>
    <xf numFmtId="0" fontId="5" fillId="0" borderId="11" xfId="7" applyFont="1" applyFill="1" applyBorder="1" applyAlignment="1">
      <alignment horizontal="center" vertical="center" wrapText="1"/>
    </xf>
    <xf numFmtId="0" fontId="5" fillId="0" borderId="12" xfId="7" applyFont="1" applyFill="1" applyBorder="1" applyAlignment="1">
      <alignment horizontal="center" vertical="center" wrapText="1"/>
    </xf>
    <xf numFmtId="0" fontId="5" fillId="0" borderId="15" xfId="7" applyFont="1" applyFill="1" applyBorder="1" applyAlignment="1">
      <alignment horizontal="center" vertical="center" wrapText="1"/>
    </xf>
    <xf numFmtId="0" fontId="5" fillId="0" borderId="21" xfId="7" applyFont="1" applyFill="1" applyBorder="1" applyAlignment="1">
      <alignment horizontal="center" vertical="center" wrapText="1"/>
    </xf>
    <xf numFmtId="0" fontId="5" fillId="0" borderId="22" xfId="7" applyFont="1" applyFill="1" applyBorder="1" applyAlignment="1">
      <alignment horizontal="center" vertical="center" wrapText="1"/>
    </xf>
    <xf numFmtId="0" fontId="5" fillId="0" borderId="2" xfId="7" applyFont="1" applyFill="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5" xfId="7" applyFont="1" applyFill="1" applyBorder="1" applyAlignment="1">
      <alignment horizontal="center" vertical="center" wrapText="1"/>
    </xf>
    <xf numFmtId="0" fontId="5" fillId="0" borderId="20" xfId="7" applyFont="1" applyFill="1" applyBorder="1" applyAlignment="1">
      <alignment horizontal="center" vertical="center" wrapText="1"/>
    </xf>
    <xf numFmtId="0" fontId="5" fillId="0" borderId="8" xfId="7" applyFont="1" applyFill="1" applyBorder="1" applyAlignment="1">
      <alignment horizontal="center" vertical="center" wrapText="1"/>
    </xf>
    <xf numFmtId="0" fontId="5" fillId="0" borderId="9" xfId="7" applyFont="1" applyFill="1" applyBorder="1" applyAlignment="1">
      <alignment horizontal="center" vertical="center" wrapText="1"/>
    </xf>
    <xf numFmtId="0" fontId="5" fillId="0" borderId="10" xfId="7" applyFont="1" applyFill="1" applyBorder="1" applyAlignment="1">
      <alignment horizontal="center" vertical="center" wrapText="1"/>
    </xf>
    <xf numFmtId="0" fontId="2" fillId="0" borderId="19" xfId="7" applyFont="1" applyBorder="1" applyAlignment="1">
      <alignment horizontal="left" vertical="center" wrapText="1"/>
    </xf>
    <xf numFmtId="0" fontId="2" fillId="0" borderId="5" xfId="7" applyFont="1" applyFill="1" applyBorder="1" applyAlignment="1">
      <alignment horizontal="center" vertical="center" wrapText="1"/>
    </xf>
    <xf numFmtId="0" fontId="2" fillId="0" borderId="3" xfId="7" applyFont="1" applyFill="1" applyBorder="1" applyAlignment="1">
      <alignment horizontal="center" vertical="center" wrapText="1"/>
    </xf>
    <xf numFmtId="0" fontId="2" fillId="0" borderId="34" xfId="7" applyFont="1" applyBorder="1" applyAlignment="1">
      <alignment horizontal="center" vertical="center" wrapText="1"/>
    </xf>
    <xf numFmtId="0" fontId="2" fillId="0" borderId="35" xfId="7" applyFont="1" applyBorder="1" applyAlignment="1">
      <alignment horizontal="center" vertical="center" wrapText="1"/>
    </xf>
    <xf numFmtId="0" fontId="2" fillId="0" borderId="15" xfId="7" applyFont="1" applyBorder="1" applyAlignment="1">
      <alignment horizontal="center" vertical="center" wrapText="1"/>
    </xf>
    <xf numFmtId="0" fontId="19" fillId="0" borderId="19" xfId="7" applyFont="1" applyBorder="1" applyAlignment="1">
      <alignment horizontal="left" vertical="center" wrapText="1"/>
    </xf>
    <xf numFmtId="0" fontId="19" fillId="0" borderId="0" xfId="0" applyFont="1" applyAlignment="1">
      <alignment vertical="center" wrapText="1"/>
    </xf>
    <xf numFmtId="0" fontId="21" fillId="2" borderId="0" xfId="7" applyFont="1" applyFill="1" applyAlignment="1">
      <alignment horizontal="center" vertical="center" wrapText="1"/>
    </xf>
    <xf numFmtId="0" fontId="18" fillId="0" borderId="2" xfId="7" applyFont="1" applyFill="1" applyBorder="1" applyAlignment="1">
      <alignment horizontal="center" vertical="center" wrapText="1"/>
    </xf>
    <xf numFmtId="0" fontId="18" fillId="0" borderId="3" xfId="7" applyFont="1" applyFill="1" applyBorder="1" applyAlignment="1">
      <alignment horizontal="center" vertical="center" wrapText="1"/>
    </xf>
    <xf numFmtId="0" fontId="18" fillId="0" borderId="4" xfId="7" applyFont="1" applyFill="1" applyBorder="1" applyAlignment="1">
      <alignment horizontal="center" vertical="center" wrapText="1"/>
    </xf>
    <xf numFmtId="0" fontId="18" fillId="0" borderId="5" xfId="7" applyFont="1" applyFill="1" applyBorder="1" applyAlignment="1">
      <alignment horizontal="center" vertical="center" wrapText="1"/>
    </xf>
    <xf numFmtId="0" fontId="18" fillId="0" borderId="20" xfId="7" applyFont="1" applyFill="1" applyBorder="1" applyAlignment="1">
      <alignment horizontal="center" vertical="center" wrapText="1"/>
    </xf>
    <xf numFmtId="0" fontId="18" fillId="0" borderId="8" xfId="7" applyFont="1" applyFill="1" applyBorder="1" applyAlignment="1">
      <alignment horizontal="center" vertical="center" wrapText="1"/>
    </xf>
    <xf numFmtId="0" fontId="18" fillId="0" borderId="9" xfId="7" applyFont="1" applyFill="1" applyBorder="1" applyAlignment="1">
      <alignment horizontal="center" vertical="center" wrapText="1"/>
    </xf>
    <xf numFmtId="0" fontId="18" fillId="0" borderId="10" xfId="7" applyFont="1" applyFill="1" applyBorder="1" applyAlignment="1">
      <alignment horizontal="center" vertical="center" wrapText="1"/>
    </xf>
    <xf numFmtId="0" fontId="18" fillId="0" borderId="6" xfId="7" applyFont="1" applyFill="1" applyBorder="1" applyAlignment="1">
      <alignment horizontal="center" vertical="center" wrapText="1"/>
    </xf>
    <xf numFmtId="0" fontId="18" fillId="0" borderId="13" xfId="7" applyFont="1" applyFill="1" applyBorder="1" applyAlignment="1">
      <alignment horizontal="center" vertical="center" wrapText="1"/>
    </xf>
    <xf numFmtId="0" fontId="18" fillId="0" borderId="7" xfId="7" applyFont="1" applyFill="1" applyBorder="1" applyAlignment="1">
      <alignment horizontal="center" vertical="center" wrapText="1"/>
    </xf>
    <xf numFmtId="0" fontId="18" fillId="0" borderId="14" xfId="7" applyFont="1" applyFill="1" applyBorder="1" applyAlignment="1">
      <alignment horizontal="center" vertical="center" wrapText="1"/>
    </xf>
    <xf numFmtId="0" fontId="18" fillId="0" borderId="11" xfId="7" applyFont="1" applyFill="1" applyBorder="1" applyAlignment="1">
      <alignment horizontal="center" vertical="center" wrapText="1"/>
    </xf>
    <xf numFmtId="0" fontId="18" fillId="0" borderId="12" xfId="7" applyFont="1" applyFill="1" applyBorder="1" applyAlignment="1">
      <alignment horizontal="center" vertical="center" wrapText="1"/>
    </xf>
    <xf numFmtId="0" fontId="18" fillId="0" borderId="15" xfId="7" applyFont="1" applyFill="1" applyBorder="1" applyAlignment="1">
      <alignment horizontal="center" vertical="center" wrapText="1"/>
    </xf>
    <xf numFmtId="0" fontId="18" fillId="0" borderId="21" xfId="7" applyFont="1" applyFill="1" applyBorder="1" applyAlignment="1">
      <alignment horizontal="center" vertical="center" wrapText="1"/>
    </xf>
    <xf numFmtId="0" fontId="18" fillId="0" borderId="22" xfId="7" applyFont="1" applyFill="1" applyBorder="1" applyAlignment="1">
      <alignment horizontal="center" vertical="center" wrapText="1"/>
    </xf>
  </cellXfs>
  <cellStyles count="20">
    <cellStyle name="差_5.中央部门决算（草案)-1" xfId="8"/>
    <cellStyle name="差_出版署2010年度中央部门决算草案" xfId="2"/>
    <cellStyle name="差_全国友协2010年度中央部门决算（草案）" xfId="9"/>
    <cellStyle name="差_司法部2010年度中央部门决算（草案）报" xfId="11"/>
    <cellStyle name="常规" xfId="0" builtinId="0"/>
    <cellStyle name="常规 2" xfId="12"/>
    <cellStyle name="常规 3" xfId="13"/>
    <cellStyle name="常规 4" xfId="10"/>
    <cellStyle name="常规 5" xfId="14"/>
    <cellStyle name="常规 5 2" xfId="4"/>
    <cellStyle name="常规 6" xfId="3"/>
    <cellStyle name="常规 7" xfId="15"/>
    <cellStyle name="常规 8" xfId="5"/>
    <cellStyle name="常规_2007年行政单位基层表样表" xfId="1"/>
    <cellStyle name="常规_事业单位部门决算报表（讨论稿） 2" xfId="7"/>
    <cellStyle name="好_5.中央部门决算（草案)-1" xfId="16"/>
    <cellStyle name="好_出版署2010年度中央部门决算草案" xfId="6"/>
    <cellStyle name="好_全国友协2010年度中央部门决算（草案）" xfId="17"/>
    <cellStyle name="好_司法部2010年度中央部门决算（草案）报" xfId="18"/>
    <cellStyle name="样式 1"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B1" workbookViewId="0">
      <selection activeCell="F33" sqref="F33"/>
    </sheetView>
  </sheetViews>
  <sheetFormatPr defaultColWidth="9" defaultRowHeight="14.25"/>
  <cols>
    <col min="1" max="1" width="50.625" style="48" customWidth="1"/>
    <col min="2" max="2" width="4" style="48" customWidth="1"/>
    <col min="3" max="3" width="15.625" style="48" customWidth="1"/>
    <col min="4" max="4" width="50.625" style="48" customWidth="1"/>
    <col min="5" max="5" width="3.5" style="48" customWidth="1"/>
    <col min="6" max="6" width="15.625" style="48" customWidth="1"/>
    <col min="7" max="8" width="9" style="49"/>
    <col min="9" max="16384" width="9" style="48"/>
  </cols>
  <sheetData>
    <row r="1" spans="1:8">
      <c r="A1" s="50"/>
    </row>
    <row r="2" spans="1:8" s="46" customFormat="1" ht="18" customHeight="1">
      <c r="A2" s="151" t="s">
        <v>0</v>
      </c>
      <c r="B2" s="151"/>
      <c r="C2" s="151"/>
      <c r="D2" s="151"/>
      <c r="E2" s="151"/>
      <c r="F2" s="151"/>
      <c r="G2" s="79"/>
      <c r="H2" s="79"/>
    </row>
    <row r="3" spans="1:8" ht="9.9499999999999993" customHeight="1">
      <c r="A3" s="51"/>
      <c r="B3" s="51"/>
      <c r="C3" s="51"/>
      <c r="D3" s="51"/>
      <c r="E3" s="51"/>
      <c r="F3" s="13" t="s">
        <v>1</v>
      </c>
    </row>
    <row r="4" spans="1:8" ht="15" customHeight="1">
      <c r="A4" s="6" t="s">
        <v>2</v>
      </c>
      <c r="B4" s="52"/>
      <c r="C4" s="52"/>
      <c r="D4" s="52"/>
      <c r="E4" s="52"/>
      <c r="F4" s="13" t="s">
        <v>3</v>
      </c>
    </row>
    <row r="5" spans="1:8" s="47" customFormat="1" ht="21.95" customHeight="1">
      <c r="A5" s="152" t="s">
        <v>4</v>
      </c>
      <c r="B5" s="153"/>
      <c r="C5" s="153"/>
      <c r="D5" s="154" t="s">
        <v>5</v>
      </c>
      <c r="E5" s="153"/>
      <c r="F5" s="155"/>
      <c r="G5" s="80"/>
      <c r="H5" s="80"/>
    </row>
    <row r="6" spans="1:8" s="47" customFormat="1" ht="21.95" customHeight="1">
      <c r="A6" s="108" t="s">
        <v>6</v>
      </c>
      <c r="B6" s="109" t="s">
        <v>7</v>
      </c>
      <c r="C6" s="53" t="s">
        <v>8</v>
      </c>
      <c r="D6" s="109" t="s">
        <v>6</v>
      </c>
      <c r="E6" s="109" t="s">
        <v>7</v>
      </c>
      <c r="F6" s="101" t="s">
        <v>8</v>
      </c>
      <c r="G6" s="80"/>
      <c r="H6" s="80"/>
    </row>
    <row r="7" spans="1:8" s="47" customFormat="1" ht="21.95" customHeight="1">
      <c r="A7" s="108" t="s">
        <v>9</v>
      </c>
      <c r="B7" s="53"/>
      <c r="C7" s="109" t="s">
        <v>10</v>
      </c>
      <c r="D7" s="109" t="s">
        <v>9</v>
      </c>
      <c r="E7" s="53"/>
      <c r="F7" s="110" t="s">
        <v>11</v>
      </c>
      <c r="G7" s="80"/>
      <c r="H7" s="80"/>
    </row>
    <row r="8" spans="1:8" s="47" customFormat="1" ht="21.95" customHeight="1">
      <c r="A8" s="111" t="s">
        <v>12</v>
      </c>
      <c r="B8" s="109" t="s">
        <v>10</v>
      </c>
      <c r="C8" s="59">
        <f>860.19+143.57</f>
        <v>1003.76</v>
      </c>
      <c r="D8" s="112" t="s">
        <v>13</v>
      </c>
      <c r="E8" s="109" t="s">
        <v>14</v>
      </c>
      <c r="F8" s="62"/>
      <c r="G8" s="80"/>
      <c r="H8" s="80"/>
    </row>
    <row r="9" spans="1:8" s="47" customFormat="1" ht="21.95" customHeight="1">
      <c r="A9" s="63" t="s">
        <v>15</v>
      </c>
      <c r="B9" s="109" t="s">
        <v>16</v>
      </c>
      <c r="C9" s="59"/>
      <c r="D9" s="112" t="s">
        <v>17</v>
      </c>
      <c r="E9" s="109" t="s">
        <v>18</v>
      </c>
      <c r="F9" s="62"/>
      <c r="G9" s="80"/>
      <c r="H9" s="80"/>
    </row>
    <row r="10" spans="1:8" s="47" customFormat="1" ht="21.95" customHeight="1">
      <c r="A10" s="63" t="s">
        <v>19</v>
      </c>
      <c r="B10" s="109" t="s">
        <v>20</v>
      </c>
      <c r="C10" s="59"/>
      <c r="D10" s="112" t="s">
        <v>21</v>
      </c>
      <c r="E10" s="109" t="s">
        <v>22</v>
      </c>
      <c r="F10" s="62"/>
      <c r="G10" s="80"/>
      <c r="H10" s="80"/>
    </row>
    <row r="11" spans="1:8" s="47" customFormat="1" ht="21.95" customHeight="1">
      <c r="A11" s="63" t="s">
        <v>23</v>
      </c>
      <c r="B11" s="109" t="s">
        <v>24</v>
      </c>
      <c r="C11" s="59"/>
      <c r="D11" s="112" t="s">
        <v>25</v>
      </c>
      <c r="E11" s="109" t="s">
        <v>26</v>
      </c>
      <c r="F11" s="62"/>
      <c r="G11" s="80"/>
      <c r="H11" s="80"/>
    </row>
    <row r="12" spans="1:8" s="47" customFormat="1" ht="21.95" customHeight="1">
      <c r="A12" s="63" t="s">
        <v>27</v>
      </c>
      <c r="B12" s="109" t="s">
        <v>28</v>
      </c>
      <c r="C12" s="59"/>
      <c r="D12" s="112" t="s">
        <v>29</v>
      </c>
      <c r="E12" s="109" t="s">
        <v>30</v>
      </c>
      <c r="F12" s="62"/>
      <c r="G12" s="80"/>
      <c r="H12" s="80"/>
    </row>
    <row r="13" spans="1:8" s="47" customFormat="1" ht="21.95" customHeight="1">
      <c r="A13" s="63" t="s">
        <v>31</v>
      </c>
      <c r="B13" s="109" t="s">
        <v>32</v>
      </c>
      <c r="C13" s="59">
        <f>161.62+0.8</f>
        <v>162.41999999999999</v>
      </c>
      <c r="D13" s="112" t="s">
        <v>33</v>
      </c>
      <c r="E13" s="109" t="s">
        <v>34</v>
      </c>
      <c r="F13" s="62"/>
      <c r="G13" s="80"/>
      <c r="H13" s="80"/>
    </row>
    <row r="14" spans="1:8" s="47" customFormat="1" ht="21.95" customHeight="1">
      <c r="A14" s="102"/>
      <c r="B14" s="102"/>
      <c r="C14" s="102"/>
      <c r="D14" s="112" t="s">
        <v>35</v>
      </c>
      <c r="E14" s="109" t="s">
        <v>36</v>
      </c>
      <c r="F14" s="62"/>
      <c r="G14" s="80"/>
      <c r="H14" s="80"/>
    </row>
    <row r="15" spans="1:8" s="47" customFormat="1" ht="21.95" customHeight="1">
      <c r="A15" s="63"/>
      <c r="B15" s="109" t="s">
        <v>37</v>
      </c>
      <c r="C15" s="59"/>
      <c r="D15" s="112" t="s">
        <v>38</v>
      </c>
      <c r="E15" s="109" t="s">
        <v>39</v>
      </c>
      <c r="F15" s="62">
        <f>48.49+5.13</f>
        <v>53.62</v>
      </c>
      <c r="G15" s="80"/>
      <c r="H15" s="80"/>
    </row>
    <row r="16" spans="1:8" s="47" customFormat="1" ht="21.95" customHeight="1">
      <c r="A16" s="63"/>
      <c r="B16" s="109" t="s">
        <v>40</v>
      </c>
      <c r="C16" s="59"/>
      <c r="D16" s="112" t="s">
        <v>41</v>
      </c>
      <c r="E16" s="109" t="s">
        <v>42</v>
      </c>
      <c r="F16" s="62">
        <f>13.1+5.3</f>
        <v>18.399999999999999</v>
      </c>
      <c r="G16" s="80"/>
      <c r="H16" s="80"/>
    </row>
    <row r="17" spans="1:8" s="47" customFormat="1" ht="21.95" customHeight="1">
      <c r="A17" s="63"/>
      <c r="B17" s="109" t="s">
        <v>43</v>
      </c>
      <c r="C17" s="59"/>
      <c r="D17" s="112" t="s">
        <v>44</v>
      </c>
      <c r="E17" s="109" t="s">
        <v>45</v>
      </c>
      <c r="F17" s="62"/>
      <c r="G17" s="80"/>
      <c r="H17" s="80"/>
    </row>
    <row r="18" spans="1:8" s="47" customFormat="1" ht="21.95" customHeight="1">
      <c r="A18" s="63"/>
      <c r="B18" s="109" t="s">
        <v>46</v>
      </c>
      <c r="C18" s="59"/>
      <c r="D18" s="112" t="s">
        <v>47</v>
      </c>
      <c r="E18" s="109" t="s">
        <v>48</v>
      </c>
      <c r="F18" s="62">
        <f>772.62+123.86</f>
        <v>896.48</v>
      </c>
      <c r="G18" s="80"/>
      <c r="H18" s="80"/>
    </row>
    <row r="19" spans="1:8" s="47" customFormat="1" ht="21.95" customHeight="1">
      <c r="A19" s="63"/>
      <c r="B19" s="109" t="s">
        <v>49</v>
      </c>
      <c r="C19" s="59"/>
      <c r="D19" s="112" t="s">
        <v>50</v>
      </c>
      <c r="E19" s="109" t="s">
        <v>51</v>
      </c>
      <c r="F19" s="62"/>
      <c r="G19" s="80"/>
      <c r="H19" s="80"/>
    </row>
    <row r="20" spans="1:8" s="47" customFormat="1" ht="21.95" customHeight="1">
      <c r="A20" s="63"/>
      <c r="B20" s="109" t="s">
        <v>52</v>
      </c>
      <c r="C20" s="59"/>
      <c r="D20" s="112" t="s">
        <v>53</v>
      </c>
      <c r="E20" s="109" t="s">
        <v>54</v>
      </c>
      <c r="F20" s="62"/>
      <c r="G20" s="80"/>
      <c r="H20" s="80"/>
    </row>
    <row r="21" spans="1:8" s="47" customFormat="1" ht="21.95" customHeight="1">
      <c r="A21" s="63"/>
      <c r="B21" s="109" t="s">
        <v>55</v>
      </c>
      <c r="C21" s="59"/>
      <c r="D21" s="112" t="s">
        <v>56</v>
      </c>
      <c r="E21" s="109" t="s">
        <v>57</v>
      </c>
      <c r="F21" s="62"/>
      <c r="G21" s="80"/>
      <c r="H21" s="80"/>
    </row>
    <row r="22" spans="1:8" s="47" customFormat="1" ht="21.95" customHeight="1">
      <c r="A22" s="63"/>
      <c r="B22" s="109" t="s">
        <v>58</v>
      </c>
      <c r="C22" s="59"/>
      <c r="D22" s="112" t="s">
        <v>59</v>
      </c>
      <c r="E22" s="109" t="s">
        <v>60</v>
      </c>
      <c r="F22" s="62"/>
      <c r="G22" s="80"/>
      <c r="H22" s="80"/>
    </row>
    <row r="23" spans="1:8" s="47" customFormat="1" ht="21.95" customHeight="1">
      <c r="A23" s="63"/>
      <c r="B23" s="109" t="s">
        <v>61</v>
      </c>
      <c r="C23" s="59"/>
      <c r="D23" s="112" t="s">
        <v>62</v>
      </c>
      <c r="E23" s="109" t="s">
        <v>63</v>
      </c>
      <c r="F23" s="62"/>
      <c r="G23" s="80"/>
      <c r="H23" s="80"/>
    </row>
    <row r="24" spans="1:8" s="47" customFormat="1" ht="21.95" customHeight="1">
      <c r="A24" s="63"/>
      <c r="B24" s="109" t="s">
        <v>64</v>
      </c>
      <c r="C24" s="59"/>
      <c r="D24" s="112" t="s">
        <v>65</v>
      </c>
      <c r="E24" s="109" t="s">
        <v>66</v>
      </c>
      <c r="F24" s="62"/>
      <c r="G24" s="80"/>
      <c r="H24" s="80"/>
    </row>
    <row r="25" spans="1:8" s="47" customFormat="1" ht="21.95" customHeight="1">
      <c r="A25" s="63"/>
      <c r="B25" s="109" t="s">
        <v>67</v>
      </c>
      <c r="C25" s="59"/>
      <c r="D25" s="112" t="s">
        <v>68</v>
      </c>
      <c r="E25" s="109" t="s">
        <v>69</v>
      </c>
      <c r="F25" s="62"/>
      <c r="G25" s="80"/>
      <c r="H25" s="80"/>
    </row>
    <row r="26" spans="1:8" s="47" customFormat="1" ht="21.95" customHeight="1">
      <c r="A26" s="63"/>
      <c r="B26" s="109" t="s">
        <v>70</v>
      </c>
      <c r="C26" s="59"/>
      <c r="D26" s="112" t="s">
        <v>71</v>
      </c>
      <c r="E26" s="109" t="s">
        <v>72</v>
      </c>
      <c r="F26" s="62">
        <f>25.98+9.28</f>
        <v>35.26</v>
      </c>
      <c r="G26" s="80"/>
      <c r="H26" s="80"/>
    </row>
    <row r="27" spans="1:8" s="47" customFormat="1" ht="21.95" customHeight="1">
      <c r="A27" s="63"/>
      <c r="B27" s="109" t="s">
        <v>73</v>
      </c>
      <c r="C27" s="59"/>
      <c r="D27" s="64" t="s">
        <v>74</v>
      </c>
      <c r="E27" s="109" t="s">
        <v>75</v>
      </c>
      <c r="F27" s="62"/>
      <c r="G27" s="80"/>
      <c r="H27" s="80"/>
    </row>
    <row r="28" spans="1:8" s="47" customFormat="1" ht="21.95" customHeight="1">
      <c r="A28" s="58"/>
      <c r="B28" s="109" t="s">
        <v>76</v>
      </c>
      <c r="C28" s="64"/>
      <c r="D28" s="113" t="s">
        <v>77</v>
      </c>
      <c r="E28" s="109" t="s">
        <v>78</v>
      </c>
      <c r="F28" s="67"/>
      <c r="G28" s="80"/>
      <c r="H28" s="80"/>
    </row>
    <row r="29" spans="1:8" s="47" customFormat="1" ht="21.95" customHeight="1">
      <c r="A29" s="114" t="s">
        <v>79</v>
      </c>
      <c r="B29" s="109" t="s">
        <v>80</v>
      </c>
      <c r="C29" s="59">
        <f>1021.81+144.37</f>
        <v>1166.18</v>
      </c>
      <c r="D29" s="115" t="s">
        <v>81</v>
      </c>
      <c r="E29" s="109" t="s">
        <v>82</v>
      </c>
      <c r="F29" s="103">
        <f>860.19+143.57</f>
        <v>1003.76</v>
      </c>
      <c r="G29" s="80"/>
      <c r="H29" s="80"/>
    </row>
    <row r="30" spans="1:8" s="47" customFormat="1" ht="21.95" customHeight="1">
      <c r="A30" s="58" t="s">
        <v>83</v>
      </c>
      <c r="B30" s="109" t="s">
        <v>84</v>
      </c>
      <c r="C30" s="59"/>
      <c r="D30" s="104" t="s">
        <v>85</v>
      </c>
      <c r="E30" s="109" t="s">
        <v>86</v>
      </c>
      <c r="F30" s="68"/>
      <c r="G30" s="80"/>
      <c r="H30" s="80"/>
    </row>
    <row r="31" spans="1:8" s="47" customFormat="1" ht="21.95" customHeight="1">
      <c r="A31" s="58" t="s">
        <v>87</v>
      </c>
      <c r="B31" s="109" t="s">
        <v>88</v>
      </c>
      <c r="C31" s="59"/>
      <c r="D31" s="65" t="s">
        <v>89</v>
      </c>
      <c r="E31" s="109" t="s">
        <v>90</v>
      </c>
      <c r="F31" s="68"/>
      <c r="G31" s="80"/>
      <c r="H31" s="80"/>
    </row>
    <row r="32" spans="1:8" s="47" customFormat="1" ht="21.95" customHeight="1">
      <c r="A32" s="105" t="s">
        <v>91</v>
      </c>
      <c r="B32" s="109" t="s">
        <v>92</v>
      </c>
      <c r="C32" s="72"/>
      <c r="D32" s="73" t="s">
        <v>93</v>
      </c>
      <c r="E32" s="109" t="s">
        <v>94</v>
      </c>
      <c r="F32" s="75"/>
      <c r="G32" s="80"/>
      <c r="H32" s="80"/>
    </row>
    <row r="33" spans="1:8" s="47" customFormat="1" ht="21.95" customHeight="1">
      <c r="A33" s="105"/>
      <c r="B33" s="109" t="s">
        <v>95</v>
      </c>
      <c r="C33" s="72"/>
      <c r="D33" s="73" t="s">
        <v>96</v>
      </c>
      <c r="E33" s="109" t="s">
        <v>97</v>
      </c>
      <c r="F33" s="75">
        <f>161.62+0.8</f>
        <v>162.41999999999999</v>
      </c>
      <c r="G33" s="80"/>
      <c r="H33" s="80"/>
    </row>
    <row r="34" spans="1:8" s="47" customFormat="1" ht="21.95" customHeight="1">
      <c r="A34" s="105"/>
      <c r="B34" s="109" t="s">
        <v>98</v>
      </c>
      <c r="C34" s="72"/>
      <c r="D34" s="73" t="s">
        <v>99</v>
      </c>
      <c r="E34" s="109" t="s">
        <v>100</v>
      </c>
      <c r="F34" s="75"/>
      <c r="G34" s="80"/>
      <c r="H34" s="80"/>
    </row>
    <row r="35" spans="1:8" s="47" customFormat="1" ht="21.95" customHeight="1">
      <c r="A35" s="105"/>
      <c r="B35" s="109" t="s">
        <v>101</v>
      </c>
      <c r="C35" s="72"/>
      <c r="D35" s="106"/>
      <c r="E35" s="109" t="s">
        <v>102</v>
      </c>
      <c r="F35" s="75"/>
      <c r="G35" s="80"/>
      <c r="H35" s="80"/>
    </row>
    <row r="36" spans="1:8" ht="21.95" customHeight="1">
      <c r="A36" s="116" t="s">
        <v>103</v>
      </c>
      <c r="B36" s="109" t="s">
        <v>104</v>
      </c>
      <c r="C36" s="76">
        <f>1021.81+144.37</f>
        <v>1166.18</v>
      </c>
      <c r="D36" s="117" t="s">
        <v>103</v>
      </c>
      <c r="E36" s="109" t="s">
        <v>105</v>
      </c>
      <c r="F36" s="107">
        <f>1021.81+144.37</f>
        <v>1166.18</v>
      </c>
    </row>
    <row r="37" spans="1:8" ht="29.25" customHeight="1">
      <c r="A37" s="156" t="s">
        <v>106</v>
      </c>
      <c r="B37" s="157"/>
      <c r="C37" s="157"/>
      <c r="D37" s="157"/>
      <c r="E37" s="157"/>
      <c r="F37" s="157"/>
    </row>
  </sheetData>
  <mergeCells count="4">
    <mergeCell ref="A2:F2"/>
    <mergeCell ref="A5:C5"/>
    <mergeCell ref="D5:F5"/>
    <mergeCell ref="A37:F37"/>
  </mergeCells>
  <phoneticPr fontId="16" type="noConversion"/>
  <printOptions horizontalCentered="1"/>
  <pageMargins left="0.35416666666666702" right="0.35416666666666702" top="0.59027777777777801" bottom="0.78680555555555598" header="0.51180555555555596" footer="0.196527777777778"/>
  <pageSetup paperSize="9" scale="61" orientation="landscape" horizontalDpi="300" verticalDpi="300" r:id="rId1"/>
  <headerFooter alignWithMargins="0">
    <oddFooter>&amp;C第 &amp;P 页</oddFooter>
  </headerFooter>
  <ignoredErrors>
    <ignoredError sqref="A7:F7 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opLeftCell="A7" workbookViewId="0">
      <selection activeCell="D9" sqref="D9"/>
    </sheetView>
  </sheetViews>
  <sheetFormatPr defaultColWidth="9" defaultRowHeight="12"/>
  <cols>
    <col min="1" max="2" width="4.625" style="84" customWidth="1"/>
    <col min="3" max="3" width="34.125" style="84" customWidth="1"/>
    <col min="4" max="5" width="13.625" style="84" customWidth="1"/>
    <col min="6" max="9" width="10.625" style="84" customWidth="1"/>
    <col min="10" max="10" width="13.625" style="84" customWidth="1"/>
    <col min="11" max="16384" width="9" style="84"/>
  </cols>
  <sheetData>
    <row r="1" spans="1:11" ht="12.75">
      <c r="A1" s="179" t="s">
        <v>107</v>
      </c>
      <c r="B1" s="179"/>
      <c r="C1" s="179"/>
      <c r="D1" s="179"/>
      <c r="E1" s="179"/>
      <c r="F1" s="179"/>
      <c r="G1" s="179"/>
      <c r="H1" s="179"/>
      <c r="I1" s="179"/>
      <c r="J1" s="179"/>
    </row>
    <row r="2" spans="1:11">
      <c r="A2" s="87"/>
      <c r="B2" s="87"/>
      <c r="C2" s="87"/>
      <c r="D2" s="87"/>
      <c r="E2" s="87"/>
      <c r="F2" s="87"/>
      <c r="G2" s="87"/>
      <c r="H2" s="87"/>
      <c r="I2" s="87"/>
      <c r="J2" s="13" t="s">
        <v>108</v>
      </c>
    </row>
    <row r="3" spans="1:11">
      <c r="A3" s="6" t="s">
        <v>2</v>
      </c>
      <c r="B3" s="87"/>
      <c r="C3" s="87"/>
      <c r="D3" s="87"/>
      <c r="E3" s="87"/>
      <c r="F3" s="88"/>
      <c r="G3" s="87"/>
      <c r="H3" s="87"/>
      <c r="I3" s="87"/>
      <c r="J3" s="13" t="s">
        <v>3</v>
      </c>
    </row>
    <row r="4" spans="1:11" s="97" customFormat="1" ht="15" customHeight="1">
      <c r="A4" s="180" t="s">
        <v>6</v>
      </c>
      <c r="B4" s="181"/>
      <c r="C4" s="181"/>
      <c r="D4" s="165" t="s">
        <v>79</v>
      </c>
      <c r="E4" s="167" t="s">
        <v>109</v>
      </c>
      <c r="F4" s="165" t="s">
        <v>110</v>
      </c>
      <c r="G4" s="165" t="s">
        <v>111</v>
      </c>
      <c r="H4" s="165" t="s">
        <v>112</v>
      </c>
      <c r="I4" s="165" t="s">
        <v>113</v>
      </c>
      <c r="J4" s="170" t="s">
        <v>114</v>
      </c>
      <c r="K4" s="100"/>
    </row>
    <row r="5" spans="1:11" s="97" customFormat="1" ht="15" customHeight="1">
      <c r="A5" s="173" t="s">
        <v>115</v>
      </c>
      <c r="B5" s="174"/>
      <c r="C5" s="163" t="s">
        <v>116</v>
      </c>
      <c r="D5" s="166"/>
      <c r="E5" s="168"/>
      <c r="F5" s="166"/>
      <c r="G5" s="166"/>
      <c r="H5" s="166"/>
      <c r="I5" s="166"/>
      <c r="J5" s="171"/>
      <c r="K5" s="100"/>
    </row>
    <row r="6" spans="1:11" s="97" customFormat="1" ht="15" customHeight="1">
      <c r="A6" s="175"/>
      <c r="B6" s="176"/>
      <c r="C6" s="164"/>
      <c r="D6" s="164"/>
      <c r="E6" s="169"/>
      <c r="F6" s="164"/>
      <c r="G6" s="164"/>
      <c r="H6" s="164"/>
      <c r="I6" s="164"/>
      <c r="J6" s="172"/>
      <c r="K6" s="100"/>
    </row>
    <row r="7" spans="1:11" ht="15" customHeight="1">
      <c r="A7" s="182" t="s">
        <v>117</v>
      </c>
      <c r="B7" s="183"/>
      <c r="C7" s="184"/>
      <c r="D7" s="118" t="s">
        <v>10</v>
      </c>
      <c r="E7" s="118" t="s">
        <v>11</v>
      </c>
      <c r="F7" s="118" t="s">
        <v>16</v>
      </c>
      <c r="G7" s="118" t="s">
        <v>20</v>
      </c>
      <c r="H7" s="118" t="s">
        <v>24</v>
      </c>
      <c r="I7" s="118" t="s">
        <v>28</v>
      </c>
      <c r="J7" s="93" t="s">
        <v>32</v>
      </c>
      <c r="K7" s="95"/>
    </row>
    <row r="8" spans="1:11" ht="15" customHeight="1">
      <c r="A8" s="185" t="s">
        <v>103</v>
      </c>
      <c r="B8" s="186"/>
      <c r="C8" s="187"/>
      <c r="D8" s="90">
        <f>D9+D13+D19+D31+D34</f>
        <v>1166.18</v>
      </c>
      <c r="E8" s="90">
        <f>E9+E13+E19+E31+E34</f>
        <v>1003.76</v>
      </c>
      <c r="F8" s="90">
        <v>0</v>
      </c>
      <c r="G8" s="90">
        <v>0</v>
      </c>
      <c r="H8" s="90">
        <v>0</v>
      </c>
      <c r="I8" s="90">
        <v>0</v>
      </c>
      <c r="J8" s="94">
        <v>161.62</v>
      </c>
      <c r="K8" s="95"/>
    </row>
    <row r="9" spans="1:11" ht="15" customHeight="1">
      <c r="A9" s="177">
        <v>208</v>
      </c>
      <c r="B9" s="178"/>
      <c r="C9" s="119" t="s">
        <v>118</v>
      </c>
      <c r="D9" s="90">
        <f>D10</f>
        <v>53.62</v>
      </c>
      <c r="E9" s="90">
        <f>E10</f>
        <v>53.62</v>
      </c>
      <c r="F9" s="90"/>
      <c r="G9" s="90"/>
      <c r="H9" s="90"/>
      <c r="I9" s="90"/>
      <c r="J9" s="94"/>
      <c r="K9" s="95"/>
    </row>
    <row r="10" spans="1:11" ht="15" customHeight="1">
      <c r="A10" s="158" t="s">
        <v>119</v>
      </c>
      <c r="B10" s="159"/>
      <c r="C10" s="119" t="s">
        <v>120</v>
      </c>
      <c r="D10" s="90">
        <f>D11+D12</f>
        <v>53.62</v>
      </c>
      <c r="E10" s="90">
        <f>E11+E12</f>
        <v>53.62</v>
      </c>
      <c r="F10" s="90"/>
      <c r="G10" s="90"/>
      <c r="H10" s="90"/>
      <c r="I10" s="90"/>
      <c r="J10" s="94"/>
      <c r="K10" s="95"/>
    </row>
    <row r="11" spans="1:11" ht="15" customHeight="1">
      <c r="A11" s="158" t="s">
        <v>121</v>
      </c>
      <c r="B11" s="159"/>
      <c r="C11" s="120" t="s">
        <v>122</v>
      </c>
      <c r="D11" s="90">
        <v>48.49</v>
      </c>
      <c r="E11" s="90">
        <v>48.49</v>
      </c>
      <c r="F11" s="90"/>
      <c r="G11" s="90"/>
      <c r="H11" s="90"/>
      <c r="I11" s="90"/>
      <c r="J11" s="94"/>
      <c r="K11" s="95"/>
    </row>
    <row r="12" spans="1:11" ht="15" customHeight="1">
      <c r="A12" s="177" t="s">
        <v>123</v>
      </c>
      <c r="B12" s="178"/>
      <c r="C12" s="42" t="s">
        <v>124</v>
      </c>
      <c r="D12" s="90">
        <v>5.13</v>
      </c>
      <c r="E12" s="90">
        <v>5.13</v>
      </c>
      <c r="F12" s="90"/>
      <c r="G12" s="90"/>
      <c r="H12" s="90"/>
      <c r="I12" s="90"/>
      <c r="J12" s="94"/>
      <c r="K12" s="95"/>
    </row>
    <row r="13" spans="1:11" ht="15" customHeight="1">
      <c r="A13" s="158" t="s">
        <v>125</v>
      </c>
      <c r="B13" s="159"/>
      <c r="C13" s="119" t="s">
        <v>126</v>
      </c>
      <c r="D13" s="90">
        <f>D14+D17</f>
        <v>18.399999999999999</v>
      </c>
      <c r="E13" s="90">
        <f>E14+E17</f>
        <v>18.399999999999999</v>
      </c>
      <c r="F13" s="90"/>
      <c r="G13" s="90"/>
      <c r="H13" s="90"/>
      <c r="I13" s="90"/>
      <c r="J13" s="94"/>
      <c r="K13" s="95"/>
    </row>
    <row r="14" spans="1:11" ht="15" customHeight="1">
      <c r="A14" s="158" t="s">
        <v>127</v>
      </c>
      <c r="B14" s="159"/>
      <c r="C14" s="119" t="s">
        <v>128</v>
      </c>
      <c r="D14" s="90">
        <f>D16+D15</f>
        <v>12.87</v>
      </c>
      <c r="E14" s="90">
        <f>E15+E16</f>
        <v>12.87</v>
      </c>
      <c r="F14" s="90"/>
      <c r="G14" s="90"/>
      <c r="H14" s="90"/>
      <c r="I14" s="90"/>
      <c r="J14" s="94"/>
      <c r="K14" s="95"/>
    </row>
    <row r="15" spans="1:11" ht="15" customHeight="1">
      <c r="A15" s="158" t="s">
        <v>129</v>
      </c>
      <c r="B15" s="159"/>
      <c r="C15" s="120" t="s">
        <v>130</v>
      </c>
      <c r="D15" s="90">
        <v>9.36</v>
      </c>
      <c r="E15" s="90">
        <v>9.36</v>
      </c>
      <c r="F15" s="90"/>
      <c r="G15" s="90"/>
      <c r="H15" s="90"/>
      <c r="I15" s="90"/>
      <c r="J15" s="94"/>
      <c r="K15" s="95"/>
    </row>
    <row r="16" spans="1:11" ht="15" customHeight="1">
      <c r="A16" s="177" t="s">
        <v>131</v>
      </c>
      <c r="B16" s="178"/>
      <c r="C16" s="42" t="s">
        <v>132</v>
      </c>
      <c r="D16" s="90">
        <v>3.51</v>
      </c>
      <c r="E16" s="90">
        <v>3.51</v>
      </c>
      <c r="F16" s="90"/>
      <c r="G16" s="90"/>
      <c r="H16" s="90"/>
      <c r="I16" s="90"/>
      <c r="J16" s="94"/>
      <c r="K16" s="95"/>
    </row>
    <row r="17" spans="1:11" ht="15" customHeight="1">
      <c r="A17" s="158" t="s">
        <v>133</v>
      </c>
      <c r="B17" s="159"/>
      <c r="C17" s="119" t="s">
        <v>134</v>
      </c>
      <c r="D17" s="90">
        <f>3.74+1.79</f>
        <v>5.53</v>
      </c>
      <c r="E17" s="90">
        <f>3.74+1.79</f>
        <v>5.53</v>
      </c>
      <c r="F17" s="90"/>
      <c r="G17" s="90"/>
      <c r="H17" s="90"/>
      <c r="I17" s="90"/>
      <c r="J17" s="94"/>
      <c r="K17" s="95"/>
    </row>
    <row r="18" spans="1:11" ht="15" customHeight="1">
      <c r="A18" s="158" t="s">
        <v>135</v>
      </c>
      <c r="B18" s="159"/>
      <c r="C18" s="120" t="s">
        <v>136</v>
      </c>
      <c r="D18" s="90">
        <f>3.74+1.79</f>
        <v>5.53</v>
      </c>
      <c r="E18" s="90">
        <f>3.74+1.79</f>
        <v>5.53</v>
      </c>
      <c r="F18" s="90"/>
      <c r="G18" s="90"/>
      <c r="H18" s="90"/>
      <c r="I18" s="90"/>
      <c r="J18" s="94"/>
      <c r="K18" s="95"/>
    </row>
    <row r="19" spans="1:11" ht="15" customHeight="1">
      <c r="A19" s="158" t="s">
        <v>137</v>
      </c>
      <c r="B19" s="159"/>
      <c r="C19" s="119" t="s">
        <v>138</v>
      </c>
      <c r="D19" s="90">
        <f>D20+D24+D26+D29</f>
        <v>896.48</v>
      </c>
      <c r="E19" s="122">
        <f>E20+E24+E26+E29</f>
        <v>896.48</v>
      </c>
      <c r="F19" s="90"/>
      <c r="G19" s="90"/>
      <c r="H19" s="90"/>
      <c r="I19" s="90"/>
      <c r="J19" s="94"/>
      <c r="K19" s="95"/>
    </row>
    <row r="20" spans="1:11" ht="15" customHeight="1">
      <c r="A20" s="158" t="s">
        <v>139</v>
      </c>
      <c r="B20" s="159"/>
      <c r="C20" s="119" t="s">
        <v>140</v>
      </c>
      <c r="D20" s="90">
        <f>D21+D22+D23</f>
        <v>341.42999999999995</v>
      </c>
      <c r="E20" s="122">
        <f>E21+E22+E23</f>
        <v>341.42999999999995</v>
      </c>
      <c r="F20" s="90"/>
      <c r="G20" s="90"/>
      <c r="H20" s="90"/>
      <c r="I20" s="90"/>
      <c r="J20" s="94"/>
      <c r="K20" s="95"/>
    </row>
    <row r="21" spans="1:11" ht="15" customHeight="1">
      <c r="A21" s="158" t="s">
        <v>141</v>
      </c>
      <c r="B21" s="159"/>
      <c r="C21" s="26" t="s">
        <v>142</v>
      </c>
      <c r="D21" s="90">
        <v>196.57</v>
      </c>
      <c r="E21" s="90">
        <v>196.57</v>
      </c>
      <c r="F21" s="90"/>
      <c r="G21" s="90"/>
      <c r="H21" s="90"/>
      <c r="I21" s="90"/>
      <c r="J21" s="94"/>
      <c r="K21" s="95"/>
    </row>
    <row r="22" spans="1:11" ht="15" customHeight="1">
      <c r="A22" s="158" t="s">
        <v>143</v>
      </c>
      <c r="B22" s="159"/>
      <c r="C22" s="26" t="s">
        <v>144</v>
      </c>
      <c r="D22" s="90">
        <f>1.02+37.56</f>
        <v>38.58</v>
      </c>
      <c r="E22" s="90">
        <f>1.02+37.56</f>
        <v>38.58</v>
      </c>
      <c r="F22" s="90"/>
      <c r="G22" s="90"/>
      <c r="H22" s="90"/>
      <c r="I22" s="90"/>
      <c r="J22" s="94"/>
      <c r="K22" s="95"/>
    </row>
    <row r="23" spans="1:11" ht="15" customHeight="1">
      <c r="A23" s="158" t="s">
        <v>145</v>
      </c>
      <c r="B23" s="159"/>
      <c r="C23" s="26" t="s">
        <v>146</v>
      </c>
      <c r="D23" s="90">
        <v>106.28</v>
      </c>
      <c r="E23" s="90">
        <v>106.28</v>
      </c>
      <c r="F23" s="90"/>
      <c r="G23" s="90"/>
      <c r="H23" s="90"/>
      <c r="I23" s="90"/>
      <c r="J23" s="94"/>
      <c r="K23" s="95"/>
    </row>
    <row r="24" spans="1:11" ht="15" customHeight="1">
      <c r="A24" s="158" t="s">
        <v>147</v>
      </c>
      <c r="B24" s="159"/>
      <c r="C24" s="43" t="s">
        <v>148</v>
      </c>
      <c r="D24" s="90">
        <f>D25</f>
        <v>191.26</v>
      </c>
      <c r="E24" s="90">
        <f>E25</f>
        <v>191.26</v>
      </c>
      <c r="F24" s="90"/>
      <c r="G24" s="90"/>
      <c r="H24" s="90"/>
      <c r="I24" s="90"/>
      <c r="J24" s="94"/>
      <c r="K24" s="95"/>
    </row>
    <row r="25" spans="1:11" ht="15" customHeight="1">
      <c r="A25" s="158" t="s">
        <v>149</v>
      </c>
      <c r="B25" s="159"/>
      <c r="C25" s="26" t="s">
        <v>150</v>
      </c>
      <c r="D25" s="90">
        <f>128.24+63.02</f>
        <v>191.26</v>
      </c>
      <c r="E25" s="90">
        <f>128.24+63.02</f>
        <v>191.26</v>
      </c>
      <c r="F25" s="90"/>
      <c r="G25" s="90"/>
      <c r="H25" s="90"/>
      <c r="I25" s="90"/>
      <c r="J25" s="94"/>
      <c r="K25" s="95"/>
    </row>
    <row r="26" spans="1:11" ht="15" customHeight="1">
      <c r="A26" s="158" t="s">
        <v>151</v>
      </c>
      <c r="B26" s="159"/>
      <c r="C26" s="24" t="s">
        <v>152</v>
      </c>
      <c r="D26" s="90">
        <f>49.21</f>
        <v>49.21</v>
      </c>
      <c r="E26" s="90">
        <v>49.21</v>
      </c>
      <c r="F26" s="90"/>
      <c r="G26" s="90"/>
      <c r="H26" s="90"/>
      <c r="I26" s="90"/>
      <c r="J26" s="94"/>
      <c r="K26" s="95"/>
    </row>
    <row r="27" spans="1:11" ht="15" customHeight="1">
      <c r="A27" s="158" t="s">
        <v>153</v>
      </c>
      <c r="B27" s="159"/>
      <c r="C27" s="26" t="s">
        <v>154</v>
      </c>
      <c r="D27" s="90">
        <v>17.71</v>
      </c>
      <c r="E27" s="90">
        <v>17.71</v>
      </c>
      <c r="F27" s="90"/>
      <c r="G27" s="90"/>
      <c r="H27" s="90"/>
      <c r="I27" s="90"/>
      <c r="J27" s="94"/>
      <c r="K27" s="95"/>
    </row>
    <row r="28" spans="1:11" ht="15" customHeight="1">
      <c r="A28" s="158" t="s">
        <v>155</v>
      </c>
      <c r="B28" s="159"/>
      <c r="C28" s="27" t="s">
        <v>156</v>
      </c>
      <c r="D28" s="90">
        <v>31.5</v>
      </c>
      <c r="E28" s="90">
        <v>31.5</v>
      </c>
      <c r="F28" s="90"/>
      <c r="G28" s="90"/>
      <c r="H28" s="90"/>
      <c r="I28" s="90"/>
      <c r="J28" s="94"/>
      <c r="K28" s="95"/>
    </row>
    <row r="29" spans="1:11" ht="15" customHeight="1">
      <c r="A29" s="158" t="s">
        <v>157</v>
      </c>
      <c r="B29" s="159"/>
      <c r="C29" s="24" t="s">
        <v>158</v>
      </c>
      <c r="D29" s="90">
        <f>291.3+23.28</f>
        <v>314.58</v>
      </c>
      <c r="E29" s="90">
        <f>291.3+23.28</f>
        <v>314.58</v>
      </c>
      <c r="F29" s="90"/>
      <c r="G29" s="90"/>
      <c r="H29" s="90"/>
      <c r="I29" s="90"/>
      <c r="J29" s="94"/>
      <c r="K29" s="95"/>
    </row>
    <row r="30" spans="1:11" ht="15" customHeight="1">
      <c r="A30" s="158" t="s">
        <v>159</v>
      </c>
      <c r="B30" s="159"/>
      <c r="C30" s="27" t="s">
        <v>156</v>
      </c>
      <c r="D30" s="90">
        <f>291.3+23.28</f>
        <v>314.58</v>
      </c>
      <c r="E30" s="90">
        <f>291.3+23.28</f>
        <v>314.58</v>
      </c>
      <c r="F30" s="90"/>
      <c r="G30" s="90"/>
      <c r="H30" s="90"/>
      <c r="I30" s="90"/>
      <c r="J30" s="94"/>
      <c r="K30" s="95"/>
    </row>
    <row r="31" spans="1:11" ht="15" customHeight="1">
      <c r="A31" s="158" t="s">
        <v>160</v>
      </c>
      <c r="B31" s="159"/>
      <c r="C31" s="43" t="s">
        <v>161</v>
      </c>
      <c r="D31" s="90">
        <f>D32</f>
        <v>35.26</v>
      </c>
      <c r="E31" s="90">
        <f>E32</f>
        <v>35.26</v>
      </c>
      <c r="F31" s="90"/>
      <c r="G31" s="90"/>
      <c r="H31" s="90"/>
      <c r="I31" s="90"/>
      <c r="J31" s="94"/>
      <c r="K31" s="95"/>
    </row>
    <row r="32" spans="1:11" ht="15" customHeight="1">
      <c r="A32" s="158" t="s">
        <v>162</v>
      </c>
      <c r="B32" s="159"/>
      <c r="C32" s="43" t="s">
        <v>163</v>
      </c>
      <c r="D32" s="98">
        <f>D33</f>
        <v>35.26</v>
      </c>
      <c r="E32" s="90">
        <f>E33</f>
        <v>35.26</v>
      </c>
      <c r="F32" s="90"/>
      <c r="G32" s="90"/>
      <c r="H32" s="90"/>
      <c r="I32" s="90"/>
      <c r="J32" s="94"/>
      <c r="K32" s="95"/>
    </row>
    <row r="33" spans="1:11" ht="15" customHeight="1">
      <c r="A33" s="158" t="s">
        <v>164</v>
      </c>
      <c r="B33" s="159"/>
      <c r="C33" s="26" t="s">
        <v>165</v>
      </c>
      <c r="D33" s="90">
        <f>E33</f>
        <v>35.26</v>
      </c>
      <c r="E33" s="90">
        <f>25.98+9.28</f>
        <v>35.26</v>
      </c>
      <c r="F33" s="90"/>
      <c r="G33" s="90"/>
      <c r="H33" s="90"/>
      <c r="I33" s="90"/>
      <c r="J33" s="94"/>
      <c r="K33" s="95"/>
    </row>
    <row r="34" spans="1:11" ht="15" customHeight="1">
      <c r="A34" s="158" t="s">
        <v>166</v>
      </c>
      <c r="B34" s="159"/>
      <c r="C34" s="43" t="s">
        <v>167</v>
      </c>
      <c r="D34" s="90">
        <f>161.62+0.8</f>
        <v>162.41999999999999</v>
      </c>
      <c r="E34" s="90"/>
      <c r="F34" s="90"/>
      <c r="G34" s="90"/>
      <c r="H34" s="90"/>
      <c r="I34" s="90"/>
      <c r="J34" s="94">
        <f>161.62+0.8</f>
        <v>162.41999999999999</v>
      </c>
      <c r="K34" s="95"/>
    </row>
    <row r="35" spans="1:11" ht="15" customHeight="1">
      <c r="A35" s="158" t="s">
        <v>168</v>
      </c>
      <c r="B35" s="159"/>
      <c r="C35" s="43" t="s">
        <v>167</v>
      </c>
      <c r="D35" s="90">
        <f>J35</f>
        <v>162.41999999999999</v>
      </c>
      <c r="E35" s="90"/>
      <c r="F35" s="90"/>
      <c r="G35" s="90"/>
      <c r="H35" s="90"/>
      <c r="I35" s="90"/>
      <c r="J35" s="94">
        <f>161.62+0.8</f>
        <v>162.41999999999999</v>
      </c>
      <c r="K35" s="95"/>
    </row>
    <row r="36" spans="1:11" ht="15" customHeight="1">
      <c r="A36" s="158" t="s">
        <v>169</v>
      </c>
      <c r="B36" s="159"/>
      <c r="C36" s="26" t="s">
        <v>170</v>
      </c>
      <c r="D36" s="91">
        <f>J36</f>
        <v>162.41999999999999</v>
      </c>
      <c r="E36" s="91"/>
      <c r="F36" s="91"/>
      <c r="G36" s="91"/>
      <c r="H36" s="91"/>
      <c r="I36" s="91"/>
      <c r="J36" s="96">
        <f>161.62+0.8</f>
        <v>162.41999999999999</v>
      </c>
      <c r="K36" s="95"/>
    </row>
    <row r="37" spans="1:11" ht="30.75" customHeight="1">
      <c r="A37" s="160" t="s">
        <v>171</v>
      </c>
      <c r="B37" s="161"/>
      <c r="C37" s="161"/>
      <c r="D37" s="162"/>
      <c r="E37" s="162"/>
      <c r="F37" s="162"/>
      <c r="G37" s="162"/>
      <c r="H37" s="162"/>
      <c r="I37" s="162"/>
      <c r="J37" s="162"/>
    </row>
    <row r="38" spans="1:11">
      <c r="A38" s="99"/>
    </row>
    <row r="39" spans="1:11">
      <c r="A39" s="99"/>
    </row>
  </sheetData>
  <mergeCells count="42">
    <mergeCell ref="A1:J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34:B34"/>
    <mergeCell ref="A25:B25"/>
    <mergeCell ref="A26:B26"/>
    <mergeCell ref="A27:B27"/>
    <mergeCell ref="A28:B28"/>
    <mergeCell ref="A29:B29"/>
    <mergeCell ref="A35:B35"/>
    <mergeCell ref="A36:B36"/>
    <mergeCell ref="A37:J37"/>
    <mergeCell ref="C5:C6"/>
    <mergeCell ref="D4:D6"/>
    <mergeCell ref="E4:E6"/>
    <mergeCell ref="F4:F6"/>
    <mergeCell ref="G4:G6"/>
    <mergeCell ref="H4:H6"/>
    <mergeCell ref="I4:I6"/>
    <mergeCell ref="J4:J6"/>
    <mergeCell ref="A5:B6"/>
    <mergeCell ref="A30:B30"/>
    <mergeCell ref="A31:B31"/>
    <mergeCell ref="A32:B32"/>
    <mergeCell ref="A33:B33"/>
  </mergeCells>
  <phoneticPr fontId="16" type="noConversion"/>
  <printOptions horizontalCentered="1"/>
  <pageMargins left="0.35433070866141736" right="0.35433070866141736" top="0" bottom="0.39370078740157483" header="0.51181102362204722" footer="0.19685039370078741"/>
  <pageSetup paperSize="9" scale="96"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opLeftCell="D10" workbookViewId="0">
      <selection activeCell="K25" sqref="K25"/>
    </sheetView>
  </sheetViews>
  <sheetFormatPr defaultColWidth="9" defaultRowHeight="14.25"/>
  <cols>
    <col min="1" max="1" width="5.625" style="85" customWidth="1"/>
    <col min="2" max="2" width="4.75" style="85" customWidth="1"/>
    <col min="3" max="3" width="24.375" style="85" customWidth="1"/>
    <col min="4" max="4" width="14.375" style="85" customWidth="1"/>
    <col min="5" max="9" width="14.625" style="85" customWidth="1"/>
    <col min="10" max="10" width="12.625" style="85" customWidth="1"/>
    <col min="11" max="16384" width="9" style="85"/>
  </cols>
  <sheetData>
    <row r="1" spans="1:10" s="81" customFormat="1" ht="21.75">
      <c r="A1" s="192" t="s">
        <v>172</v>
      </c>
      <c r="B1" s="192"/>
      <c r="C1" s="192"/>
      <c r="D1" s="192"/>
      <c r="E1" s="192"/>
      <c r="F1" s="192"/>
      <c r="G1" s="192"/>
      <c r="H1" s="192"/>
      <c r="I1" s="192"/>
    </row>
    <row r="2" spans="1:10">
      <c r="A2" s="86"/>
      <c r="B2" s="86"/>
      <c r="C2" s="86"/>
      <c r="D2" s="86"/>
      <c r="E2" s="86"/>
      <c r="F2" s="86"/>
      <c r="G2" s="86"/>
      <c r="H2" s="86"/>
      <c r="I2" s="13" t="s">
        <v>173</v>
      </c>
    </row>
    <row r="3" spans="1:10">
      <c r="A3" s="6" t="s">
        <v>2</v>
      </c>
      <c r="B3" s="87"/>
      <c r="C3" s="87"/>
      <c r="D3" s="87"/>
      <c r="E3" s="87"/>
      <c r="F3" s="88"/>
      <c r="G3" s="87"/>
      <c r="H3" s="87"/>
      <c r="I3" s="13" t="s">
        <v>3</v>
      </c>
    </row>
    <row r="4" spans="1:10" s="82" customFormat="1" ht="15" customHeight="1">
      <c r="A4" s="180" t="s">
        <v>6</v>
      </c>
      <c r="B4" s="181"/>
      <c r="C4" s="181"/>
      <c r="D4" s="165" t="s">
        <v>81</v>
      </c>
      <c r="E4" s="165" t="s">
        <v>174</v>
      </c>
      <c r="F4" s="165" t="s">
        <v>175</v>
      </c>
      <c r="G4" s="165" t="s">
        <v>176</v>
      </c>
      <c r="H4" s="191" t="s">
        <v>177</v>
      </c>
      <c r="I4" s="170" t="s">
        <v>178</v>
      </c>
    </row>
    <row r="5" spans="1:10" s="82" customFormat="1" ht="15" customHeight="1">
      <c r="A5" s="173" t="s">
        <v>115</v>
      </c>
      <c r="B5" s="174"/>
      <c r="C5" s="163" t="s">
        <v>116</v>
      </c>
      <c r="D5" s="166"/>
      <c r="E5" s="166"/>
      <c r="F5" s="166"/>
      <c r="G5" s="166"/>
      <c r="H5" s="166"/>
      <c r="I5" s="171"/>
    </row>
    <row r="6" spans="1:10" s="82" customFormat="1" ht="15" customHeight="1">
      <c r="A6" s="175"/>
      <c r="B6" s="176"/>
      <c r="C6" s="164"/>
      <c r="D6" s="164"/>
      <c r="E6" s="164"/>
      <c r="F6" s="164"/>
      <c r="G6" s="164"/>
      <c r="H6" s="164"/>
      <c r="I6" s="172"/>
    </row>
    <row r="7" spans="1:10" s="83" customFormat="1" ht="15" customHeight="1">
      <c r="A7" s="193" t="s">
        <v>117</v>
      </c>
      <c r="B7" s="194"/>
      <c r="C7" s="194"/>
      <c r="D7" s="121" t="s">
        <v>10</v>
      </c>
      <c r="E7" s="121" t="s">
        <v>11</v>
      </c>
      <c r="F7" s="121" t="s">
        <v>16</v>
      </c>
      <c r="G7" s="89" t="s">
        <v>20</v>
      </c>
      <c r="H7" s="89" t="s">
        <v>24</v>
      </c>
      <c r="I7" s="93" t="s">
        <v>28</v>
      </c>
    </row>
    <row r="8" spans="1:10" ht="15" customHeight="1">
      <c r="A8" s="195" t="s">
        <v>103</v>
      </c>
      <c r="B8" s="196"/>
      <c r="C8" s="196"/>
      <c r="D8" s="90">
        <f>D9+D13+D17+D29+D32</f>
        <v>1003.7600000000001</v>
      </c>
      <c r="E8" s="90">
        <f>E9+E13+E17+E29+E32</f>
        <v>522.85</v>
      </c>
      <c r="F8" s="90">
        <f>F17</f>
        <v>480.91000000000008</v>
      </c>
      <c r="G8" s="90">
        <v>0</v>
      </c>
      <c r="H8" s="90">
        <v>0</v>
      </c>
      <c r="I8" s="94">
        <v>0</v>
      </c>
    </row>
    <row r="9" spans="1:10" ht="15" customHeight="1">
      <c r="A9" s="177">
        <v>208</v>
      </c>
      <c r="B9" s="178"/>
      <c r="C9" s="119" t="s">
        <v>118</v>
      </c>
      <c r="D9" s="90">
        <f>D10</f>
        <v>53.620000000000005</v>
      </c>
      <c r="E9" s="90">
        <f>E10</f>
        <v>53.620000000000005</v>
      </c>
      <c r="F9" s="90"/>
      <c r="G9" s="90"/>
      <c r="H9" s="90"/>
      <c r="I9" s="94"/>
    </row>
    <row r="10" spans="1:10" ht="15" customHeight="1">
      <c r="A10" s="158" t="s">
        <v>119</v>
      </c>
      <c r="B10" s="159"/>
      <c r="C10" s="119" t="s">
        <v>120</v>
      </c>
      <c r="D10" s="90">
        <f>D11+D12</f>
        <v>53.620000000000005</v>
      </c>
      <c r="E10" s="90">
        <f>E11+E12</f>
        <v>53.620000000000005</v>
      </c>
      <c r="F10" s="90"/>
      <c r="G10" s="90"/>
      <c r="H10" s="90"/>
      <c r="I10" s="94"/>
    </row>
    <row r="11" spans="1:10" ht="15" customHeight="1">
      <c r="A11" s="158" t="s">
        <v>121</v>
      </c>
      <c r="B11" s="159"/>
      <c r="C11" s="120" t="s">
        <v>122</v>
      </c>
      <c r="D11" s="90">
        <v>48.49</v>
      </c>
      <c r="E11" s="90">
        <v>48.49</v>
      </c>
      <c r="F11" s="90"/>
      <c r="G11" s="90"/>
      <c r="H11" s="90"/>
      <c r="I11" s="94"/>
    </row>
    <row r="12" spans="1:10" s="84" customFormat="1" ht="15" customHeight="1">
      <c r="A12" s="177" t="s">
        <v>123</v>
      </c>
      <c r="B12" s="178"/>
      <c r="C12" s="42" t="s">
        <v>124</v>
      </c>
      <c r="D12" s="90">
        <v>5.13</v>
      </c>
      <c r="E12" s="90">
        <v>5.13</v>
      </c>
      <c r="F12" s="90"/>
      <c r="G12" s="90"/>
      <c r="H12" s="90"/>
      <c r="I12" s="94"/>
      <c r="J12" s="95"/>
    </row>
    <row r="13" spans="1:10" ht="15" customHeight="1">
      <c r="A13" s="158" t="s">
        <v>127</v>
      </c>
      <c r="B13" s="159"/>
      <c r="C13" s="119" t="s">
        <v>128</v>
      </c>
      <c r="D13" s="90">
        <f>D14+D15+D16</f>
        <v>18.399999999999999</v>
      </c>
      <c r="E13" s="90">
        <f>E14+E15+E16</f>
        <v>18.399999999999999</v>
      </c>
      <c r="F13" s="90"/>
      <c r="G13" s="90"/>
      <c r="H13" s="90"/>
      <c r="I13" s="94"/>
    </row>
    <row r="14" spans="1:10" ht="15" customHeight="1">
      <c r="A14" s="158" t="s">
        <v>129</v>
      </c>
      <c r="B14" s="159"/>
      <c r="C14" s="120" t="s">
        <v>130</v>
      </c>
      <c r="D14" s="90">
        <v>9.36</v>
      </c>
      <c r="E14" s="90">
        <v>9.36</v>
      </c>
      <c r="F14" s="90"/>
      <c r="G14" s="90"/>
      <c r="H14" s="90"/>
      <c r="I14" s="94"/>
    </row>
    <row r="15" spans="1:10" s="84" customFormat="1" ht="15" customHeight="1">
      <c r="A15" s="177" t="s">
        <v>131</v>
      </c>
      <c r="B15" s="178"/>
      <c r="C15" s="42" t="s">
        <v>132</v>
      </c>
      <c r="D15" s="90">
        <v>3.51</v>
      </c>
      <c r="E15" s="90">
        <v>3.51</v>
      </c>
      <c r="F15" s="90"/>
      <c r="G15" s="90"/>
      <c r="H15" s="90"/>
      <c r="I15" s="94"/>
      <c r="J15" s="95"/>
    </row>
    <row r="16" spans="1:10" ht="15" customHeight="1">
      <c r="A16" s="158" t="s">
        <v>135</v>
      </c>
      <c r="B16" s="159"/>
      <c r="C16" s="120" t="s">
        <v>136</v>
      </c>
      <c r="D16" s="90">
        <f>3.74+1.79</f>
        <v>5.53</v>
      </c>
      <c r="E16" s="90">
        <f>3.74+1.79</f>
        <v>5.53</v>
      </c>
      <c r="F16" s="90"/>
      <c r="G16" s="90"/>
      <c r="H16" s="90"/>
      <c r="I16" s="94"/>
    </row>
    <row r="17" spans="1:9" ht="15" customHeight="1">
      <c r="A17" s="158" t="s">
        <v>137</v>
      </c>
      <c r="B17" s="159"/>
      <c r="C17" s="119" t="s">
        <v>138</v>
      </c>
      <c r="D17" s="90">
        <f>D18+D22+D24+D27</f>
        <v>896.48000000000013</v>
      </c>
      <c r="E17" s="90">
        <f>E18+E22+E24+E27</f>
        <v>415.57000000000005</v>
      </c>
      <c r="F17" s="90">
        <f>F18+F22+F24+F27</f>
        <v>480.91000000000008</v>
      </c>
      <c r="G17" s="90"/>
      <c r="H17" s="90"/>
      <c r="I17" s="94"/>
    </row>
    <row r="18" spans="1:9" ht="15" customHeight="1">
      <c r="A18" s="158" t="s">
        <v>139</v>
      </c>
      <c r="B18" s="159"/>
      <c r="C18" s="119" t="s">
        <v>140</v>
      </c>
      <c r="D18" s="90">
        <f>D19+D20+D21</f>
        <v>341.43</v>
      </c>
      <c r="E18" s="90">
        <f>E19+E20</f>
        <v>235.15</v>
      </c>
      <c r="F18" s="90">
        <v>106.28</v>
      </c>
      <c r="G18" s="90"/>
      <c r="H18" s="90"/>
      <c r="I18" s="94"/>
    </row>
    <row r="19" spans="1:9" ht="15" customHeight="1">
      <c r="A19" s="158" t="s">
        <v>141</v>
      </c>
      <c r="B19" s="159"/>
      <c r="C19" s="26" t="s">
        <v>142</v>
      </c>
      <c r="D19" s="90">
        <v>196.57</v>
      </c>
      <c r="E19" s="90">
        <v>196.57</v>
      </c>
      <c r="F19" s="90"/>
      <c r="G19" s="90"/>
      <c r="H19" s="90"/>
      <c r="I19" s="94"/>
    </row>
    <row r="20" spans="1:9" ht="15" customHeight="1">
      <c r="A20" s="158" t="s">
        <v>143</v>
      </c>
      <c r="B20" s="159"/>
      <c r="C20" s="26" t="s">
        <v>144</v>
      </c>
      <c r="D20" s="90">
        <f>1.02+37.56</f>
        <v>38.580000000000005</v>
      </c>
      <c r="E20" s="90">
        <f>1.02+37.56</f>
        <v>38.580000000000005</v>
      </c>
      <c r="F20" s="90"/>
      <c r="G20" s="90"/>
      <c r="H20" s="90"/>
      <c r="I20" s="94"/>
    </row>
    <row r="21" spans="1:9" ht="15" customHeight="1">
      <c r="A21" s="158" t="s">
        <v>145</v>
      </c>
      <c r="B21" s="159"/>
      <c r="C21" s="26" t="s">
        <v>146</v>
      </c>
      <c r="D21" s="90">
        <v>106.28</v>
      </c>
      <c r="E21" s="90"/>
      <c r="F21" s="90">
        <v>106.28</v>
      </c>
      <c r="G21" s="90"/>
      <c r="H21" s="90"/>
      <c r="I21" s="94"/>
    </row>
    <row r="22" spans="1:9" ht="15" customHeight="1">
      <c r="A22" s="158" t="s">
        <v>147</v>
      </c>
      <c r="B22" s="159"/>
      <c r="C22" s="43" t="s">
        <v>148</v>
      </c>
      <c r="D22" s="90">
        <f>D23</f>
        <v>191.26000000000002</v>
      </c>
      <c r="E22" s="90">
        <f>117.4+63.02</f>
        <v>180.42000000000002</v>
      </c>
      <c r="F22" s="90">
        <v>10.84</v>
      </c>
      <c r="G22" s="90"/>
      <c r="H22" s="90"/>
      <c r="I22" s="94"/>
    </row>
    <row r="23" spans="1:9" ht="15" customHeight="1">
      <c r="A23" s="158" t="s">
        <v>149</v>
      </c>
      <c r="B23" s="159"/>
      <c r="C23" s="26" t="s">
        <v>150</v>
      </c>
      <c r="D23" s="90">
        <f>128.24+63.02</f>
        <v>191.26000000000002</v>
      </c>
      <c r="E23" s="90">
        <f>117.4+63.02</f>
        <v>180.42000000000002</v>
      </c>
      <c r="F23" s="90">
        <v>10.84</v>
      </c>
      <c r="G23" s="90"/>
      <c r="H23" s="90"/>
      <c r="I23" s="94"/>
    </row>
    <row r="24" spans="1:9" ht="15" customHeight="1">
      <c r="A24" s="158" t="s">
        <v>151</v>
      </c>
      <c r="B24" s="159"/>
      <c r="C24" s="24" t="s">
        <v>152</v>
      </c>
      <c r="D24" s="90">
        <v>49.21</v>
      </c>
      <c r="E24" s="90"/>
      <c r="F24" s="90">
        <v>49.21</v>
      </c>
      <c r="G24" s="90"/>
      <c r="H24" s="90"/>
      <c r="I24" s="94"/>
    </row>
    <row r="25" spans="1:9" ht="15" customHeight="1">
      <c r="A25" s="158" t="s">
        <v>153</v>
      </c>
      <c r="B25" s="159"/>
      <c r="C25" s="26" t="s">
        <v>154</v>
      </c>
      <c r="D25" s="90">
        <v>17.71</v>
      </c>
      <c r="E25" s="90"/>
      <c r="F25" s="90">
        <v>17.71</v>
      </c>
      <c r="G25" s="90"/>
      <c r="H25" s="90"/>
      <c r="I25" s="94"/>
    </row>
    <row r="26" spans="1:9" ht="15" customHeight="1">
      <c r="A26" s="158" t="s">
        <v>155</v>
      </c>
      <c r="B26" s="159"/>
      <c r="C26" s="27" t="s">
        <v>156</v>
      </c>
      <c r="D26" s="90">
        <v>31.5</v>
      </c>
      <c r="E26" s="90"/>
      <c r="F26" s="90">
        <v>31.5</v>
      </c>
      <c r="G26" s="90"/>
      <c r="H26" s="90"/>
      <c r="I26" s="94"/>
    </row>
    <row r="27" spans="1:9" ht="15" customHeight="1">
      <c r="A27" s="158" t="s">
        <v>157</v>
      </c>
      <c r="B27" s="159"/>
      <c r="C27" s="24" t="s">
        <v>158</v>
      </c>
      <c r="D27" s="90">
        <f>D28</f>
        <v>314.58000000000004</v>
      </c>
      <c r="E27" s="90"/>
      <c r="F27" s="90">
        <f>291.3+23.28</f>
        <v>314.58000000000004</v>
      </c>
      <c r="G27" s="90"/>
      <c r="H27" s="90"/>
      <c r="I27" s="94"/>
    </row>
    <row r="28" spans="1:9" ht="15" customHeight="1">
      <c r="A28" s="158" t="s">
        <v>159</v>
      </c>
      <c r="B28" s="159"/>
      <c r="C28" s="27" t="s">
        <v>156</v>
      </c>
      <c r="D28" s="90">
        <f>291.3+23.28</f>
        <v>314.58000000000004</v>
      </c>
      <c r="E28" s="90"/>
      <c r="F28" s="90">
        <f>291.3+23.28</f>
        <v>314.58000000000004</v>
      </c>
      <c r="G28" s="90"/>
      <c r="H28" s="90"/>
      <c r="I28" s="94"/>
    </row>
    <row r="29" spans="1:9" ht="15" customHeight="1">
      <c r="A29" s="158" t="s">
        <v>160</v>
      </c>
      <c r="B29" s="159"/>
      <c r="C29" s="43" t="s">
        <v>161</v>
      </c>
      <c r="D29" s="90">
        <f>D30</f>
        <v>35.26</v>
      </c>
      <c r="E29" s="90">
        <f>E30</f>
        <v>35.26</v>
      </c>
      <c r="F29" s="90"/>
      <c r="G29" s="90"/>
      <c r="H29" s="90"/>
      <c r="I29" s="94"/>
    </row>
    <row r="30" spans="1:9" ht="15" customHeight="1">
      <c r="A30" s="158" t="s">
        <v>162</v>
      </c>
      <c r="B30" s="159"/>
      <c r="C30" s="43" t="s">
        <v>163</v>
      </c>
      <c r="D30" s="90">
        <f>D31</f>
        <v>35.26</v>
      </c>
      <c r="E30" s="90">
        <f>E31</f>
        <v>35.26</v>
      </c>
      <c r="F30" s="90"/>
      <c r="G30" s="90"/>
      <c r="H30" s="90"/>
      <c r="I30" s="94"/>
    </row>
    <row r="31" spans="1:9" ht="15" customHeight="1">
      <c r="A31" s="158" t="s">
        <v>164</v>
      </c>
      <c r="B31" s="159"/>
      <c r="C31" s="26" t="s">
        <v>165</v>
      </c>
      <c r="D31" s="90">
        <f>E31</f>
        <v>35.26</v>
      </c>
      <c r="E31" s="90">
        <f>25.98+9.28</f>
        <v>35.26</v>
      </c>
      <c r="F31" s="90"/>
      <c r="G31" s="90"/>
      <c r="H31" s="90"/>
      <c r="I31" s="94"/>
    </row>
    <row r="32" spans="1:9" ht="15" customHeight="1">
      <c r="A32" s="158" t="s">
        <v>166</v>
      </c>
      <c r="B32" s="159"/>
      <c r="C32" s="43" t="s">
        <v>167</v>
      </c>
      <c r="D32" s="90"/>
      <c r="E32" s="90"/>
      <c r="F32" s="90"/>
      <c r="G32" s="90"/>
      <c r="H32" s="90"/>
      <c r="I32" s="94"/>
    </row>
    <row r="33" spans="1:9" ht="15" customHeight="1">
      <c r="A33" s="158" t="s">
        <v>168</v>
      </c>
      <c r="B33" s="159"/>
      <c r="C33" s="43" t="s">
        <v>167</v>
      </c>
      <c r="D33" s="90"/>
      <c r="E33" s="90"/>
      <c r="F33" s="90"/>
      <c r="G33" s="90"/>
      <c r="H33" s="90"/>
      <c r="I33" s="94"/>
    </row>
    <row r="34" spans="1:9" ht="15" customHeight="1">
      <c r="A34" s="158" t="s">
        <v>169</v>
      </c>
      <c r="B34" s="159"/>
      <c r="C34" s="26" t="s">
        <v>170</v>
      </c>
      <c r="D34" s="91"/>
      <c r="E34" s="91"/>
      <c r="F34" s="91"/>
      <c r="G34" s="91"/>
      <c r="H34" s="91"/>
      <c r="I34" s="96"/>
    </row>
    <row r="35" spans="1:9" ht="15" customHeight="1">
      <c r="A35" s="188" t="s">
        <v>179</v>
      </c>
      <c r="B35" s="189"/>
      <c r="C35" s="189"/>
      <c r="D35" s="190"/>
      <c r="E35" s="190"/>
      <c r="F35" s="190"/>
      <c r="G35" s="190"/>
      <c r="H35" s="190"/>
      <c r="I35" s="190"/>
    </row>
    <row r="36" spans="1:9">
      <c r="A36" s="92"/>
    </row>
    <row r="37" spans="1:9">
      <c r="A37" s="84"/>
    </row>
    <row r="38" spans="1:9">
      <c r="A38" s="84"/>
    </row>
  </sheetData>
  <mergeCells count="39">
    <mergeCell ref="A1:I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7:B27"/>
    <mergeCell ref="A28:B28"/>
    <mergeCell ref="A29:B29"/>
    <mergeCell ref="A20:B20"/>
    <mergeCell ref="A21:B21"/>
    <mergeCell ref="A22:B22"/>
    <mergeCell ref="A23:B23"/>
    <mergeCell ref="A24:B24"/>
    <mergeCell ref="A35:I35"/>
    <mergeCell ref="C5:C6"/>
    <mergeCell ref="D4:D6"/>
    <mergeCell ref="E4:E6"/>
    <mergeCell ref="F4:F6"/>
    <mergeCell ref="G4:G6"/>
    <mergeCell ref="H4:H6"/>
    <mergeCell ref="I4:I6"/>
    <mergeCell ref="A5:B6"/>
    <mergeCell ref="A30:B30"/>
    <mergeCell ref="A31:B31"/>
    <mergeCell ref="A32:B32"/>
    <mergeCell ref="A33:B33"/>
    <mergeCell ref="A34:B34"/>
    <mergeCell ref="A25:B25"/>
    <mergeCell ref="A26:B26"/>
  </mergeCells>
  <phoneticPr fontId="16" type="noConversion"/>
  <printOptions horizontalCentered="1"/>
  <pageMargins left="0.35416666666666702" right="0.35416666666666702" top="0" bottom="0.39305555555555599" header="0.51180555555555596" footer="0.196527777777778"/>
  <pageSetup paperSize="9"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opLeftCell="A25" workbookViewId="0">
      <selection activeCell="F15" sqref="F15:F26"/>
    </sheetView>
  </sheetViews>
  <sheetFormatPr defaultColWidth="9" defaultRowHeight="14.25"/>
  <cols>
    <col min="1" max="1" width="25.375" style="48" customWidth="1"/>
    <col min="2" max="2" width="4" style="48" customWidth="1"/>
    <col min="3" max="3" width="15.625" style="48" customWidth="1"/>
    <col min="4" max="4" width="35.75" style="48" customWidth="1"/>
    <col min="5" max="5" width="3.5" style="48" customWidth="1"/>
    <col min="6" max="6" width="15.625" style="48" customWidth="1"/>
    <col min="7" max="7" width="13.875" style="48" customWidth="1"/>
    <col min="8" max="8" width="15.625" style="48" customWidth="1"/>
    <col min="9" max="10" width="9" style="49"/>
    <col min="11" max="16384" width="9" style="48"/>
  </cols>
  <sheetData>
    <row r="1" spans="1:10">
      <c r="A1" s="50"/>
    </row>
    <row r="2" spans="1:10" s="46" customFormat="1" ht="18" customHeight="1">
      <c r="A2" s="151" t="s">
        <v>180</v>
      </c>
      <c r="B2" s="151"/>
      <c r="C2" s="151"/>
      <c r="D2" s="151"/>
      <c r="E2" s="151"/>
      <c r="F2" s="151"/>
      <c r="G2" s="151"/>
      <c r="H2" s="151"/>
      <c r="I2" s="79"/>
      <c r="J2" s="79"/>
    </row>
    <row r="3" spans="1:10" ht="9.9499999999999993" customHeight="1">
      <c r="A3" s="51"/>
      <c r="B3" s="51"/>
      <c r="C3" s="51"/>
      <c r="D3" s="51"/>
      <c r="E3" s="51"/>
      <c r="F3" s="51"/>
      <c r="G3" s="51"/>
      <c r="H3" s="13" t="s">
        <v>181</v>
      </c>
    </row>
    <row r="4" spans="1:10" s="47" customFormat="1" ht="15" customHeight="1">
      <c r="A4" s="6" t="s">
        <v>2</v>
      </c>
      <c r="B4" s="52"/>
      <c r="C4" s="52"/>
      <c r="D4" s="52"/>
      <c r="E4" s="52"/>
      <c r="F4" s="52"/>
      <c r="G4" s="52"/>
      <c r="H4" s="13" t="s">
        <v>3</v>
      </c>
      <c r="I4" s="80"/>
      <c r="J4" s="80"/>
    </row>
    <row r="5" spans="1:10" s="47" customFormat="1" ht="20.100000000000001" customHeight="1">
      <c r="A5" s="152" t="s">
        <v>4</v>
      </c>
      <c r="B5" s="153"/>
      <c r="C5" s="153"/>
      <c r="D5" s="154" t="s">
        <v>5</v>
      </c>
      <c r="E5" s="153"/>
      <c r="F5" s="197"/>
      <c r="G5" s="197"/>
      <c r="H5" s="155"/>
      <c r="I5" s="80"/>
      <c r="J5" s="80"/>
    </row>
    <row r="6" spans="1:10" s="47" customFormat="1" ht="31.5" customHeight="1">
      <c r="A6" s="108" t="s">
        <v>6</v>
      </c>
      <c r="B6" s="109" t="s">
        <v>7</v>
      </c>
      <c r="C6" s="53" t="s">
        <v>182</v>
      </c>
      <c r="D6" s="109" t="s">
        <v>6</v>
      </c>
      <c r="E6" s="109" t="s">
        <v>7</v>
      </c>
      <c r="F6" s="53" t="s">
        <v>103</v>
      </c>
      <c r="G6" s="54" t="s">
        <v>183</v>
      </c>
      <c r="H6" s="55" t="s">
        <v>184</v>
      </c>
      <c r="I6" s="80"/>
      <c r="J6" s="80"/>
    </row>
    <row r="7" spans="1:10" s="47" customFormat="1" ht="20.100000000000001" customHeight="1">
      <c r="A7" s="108" t="s">
        <v>9</v>
      </c>
      <c r="B7" s="53"/>
      <c r="C7" s="109" t="s">
        <v>10</v>
      </c>
      <c r="D7" s="109" t="s">
        <v>9</v>
      </c>
      <c r="E7" s="53"/>
      <c r="F7" s="56">
        <v>2</v>
      </c>
      <c r="G7" s="56">
        <v>3</v>
      </c>
      <c r="H7" s="57">
        <v>4</v>
      </c>
      <c r="I7" s="80"/>
      <c r="J7" s="80"/>
    </row>
    <row r="8" spans="1:10" s="47" customFormat="1" ht="20.100000000000001" customHeight="1">
      <c r="A8" s="111" t="s">
        <v>185</v>
      </c>
      <c r="B8" s="109" t="s">
        <v>10</v>
      </c>
      <c r="C8" s="59">
        <f>519.68+120.29</f>
        <v>639.96999999999991</v>
      </c>
      <c r="D8" s="112" t="s">
        <v>13</v>
      </c>
      <c r="E8" s="60">
        <v>28</v>
      </c>
      <c r="F8" s="61"/>
      <c r="G8" s="61"/>
      <c r="H8" s="62"/>
      <c r="I8" s="80"/>
      <c r="J8" s="80"/>
    </row>
    <row r="9" spans="1:10" s="47" customFormat="1" ht="20.100000000000001" customHeight="1">
      <c r="A9" s="63" t="s">
        <v>186</v>
      </c>
      <c r="B9" s="109" t="s">
        <v>11</v>
      </c>
      <c r="C9" s="59">
        <f>340.51+23.28</f>
        <v>363.78999999999996</v>
      </c>
      <c r="D9" s="112" t="s">
        <v>17</v>
      </c>
      <c r="E9" s="60">
        <v>29</v>
      </c>
      <c r="F9" s="61"/>
      <c r="G9" s="61"/>
      <c r="H9" s="62"/>
      <c r="I9" s="80"/>
      <c r="J9" s="80"/>
    </row>
    <row r="10" spans="1:10" s="47" customFormat="1" ht="20.100000000000001" customHeight="1">
      <c r="A10" s="63"/>
      <c r="B10" s="109" t="s">
        <v>16</v>
      </c>
      <c r="C10" s="59"/>
      <c r="D10" s="112" t="s">
        <v>21</v>
      </c>
      <c r="E10" s="60">
        <v>30</v>
      </c>
      <c r="F10" s="61"/>
      <c r="G10" s="61"/>
      <c r="H10" s="62"/>
      <c r="I10" s="80"/>
      <c r="J10" s="80"/>
    </row>
    <row r="11" spans="1:10" s="47" customFormat="1" ht="20.100000000000001" customHeight="1">
      <c r="A11" s="63"/>
      <c r="B11" s="109" t="s">
        <v>20</v>
      </c>
      <c r="C11" s="59"/>
      <c r="D11" s="112" t="s">
        <v>25</v>
      </c>
      <c r="E11" s="60">
        <v>31</v>
      </c>
      <c r="F11" s="61"/>
      <c r="G11" s="61"/>
      <c r="H11" s="62"/>
      <c r="I11" s="80"/>
      <c r="J11" s="80"/>
    </row>
    <row r="12" spans="1:10" s="47" customFormat="1" ht="20.100000000000001" customHeight="1">
      <c r="A12" s="63"/>
      <c r="B12" s="109" t="s">
        <v>24</v>
      </c>
      <c r="C12" s="59"/>
      <c r="D12" s="112" t="s">
        <v>29</v>
      </c>
      <c r="E12" s="60">
        <v>32</v>
      </c>
      <c r="F12" s="61"/>
      <c r="G12" s="61"/>
      <c r="H12" s="62"/>
      <c r="I12" s="80"/>
      <c r="J12" s="80"/>
    </row>
    <row r="13" spans="1:10" s="47" customFormat="1" ht="20.100000000000001" customHeight="1">
      <c r="A13" s="63"/>
      <c r="B13" s="109" t="s">
        <v>28</v>
      </c>
      <c r="C13" s="59"/>
      <c r="D13" s="112" t="s">
        <v>33</v>
      </c>
      <c r="E13" s="60">
        <v>33</v>
      </c>
      <c r="F13" s="61"/>
      <c r="G13" s="61"/>
      <c r="H13" s="62"/>
      <c r="I13" s="80"/>
      <c r="J13" s="80"/>
    </row>
    <row r="14" spans="1:10" s="47" customFormat="1" ht="20.100000000000001" customHeight="1">
      <c r="A14" s="63"/>
      <c r="B14" s="109" t="s">
        <v>32</v>
      </c>
      <c r="C14" s="59"/>
      <c r="D14" s="112" t="s">
        <v>35</v>
      </c>
      <c r="E14" s="60">
        <v>34</v>
      </c>
      <c r="F14" s="61"/>
      <c r="G14" s="61"/>
      <c r="H14" s="62"/>
      <c r="I14" s="80"/>
      <c r="J14" s="80"/>
    </row>
    <row r="15" spans="1:10" s="47" customFormat="1" ht="20.100000000000001" customHeight="1">
      <c r="A15" s="63"/>
      <c r="B15" s="109" t="s">
        <v>37</v>
      </c>
      <c r="C15" s="59"/>
      <c r="D15" s="112" t="s">
        <v>38</v>
      </c>
      <c r="E15" s="60">
        <v>35</v>
      </c>
      <c r="F15" s="61">
        <f>48.49+5.13</f>
        <v>53.620000000000005</v>
      </c>
      <c r="G15" s="61">
        <f>48.49+5.13</f>
        <v>53.620000000000005</v>
      </c>
      <c r="H15" s="62"/>
      <c r="I15" s="80"/>
      <c r="J15" s="80"/>
    </row>
    <row r="16" spans="1:10" s="47" customFormat="1" ht="20.100000000000001" customHeight="1">
      <c r="A16" s="63"/>
      <c r="B16" s="109" t="s">
        <v>40</v>
      </c>
      <c r="C16" s="59"/>
      <c r="D16" s="112" t="s">
        <v>41</v>
      </c>
      <c r="E16" s="60">
        <v>36</v>
      </c>
      <c r="F16" s="61">
        <f>13.1+5.3</f>
        <v>18.399999999999999</v>
      </c>
      <c r="G16" s="61">
        <f>13.1+5.3</f>
        <v>18.399999999999999</v>
      </c>
      <c r="H16" s="62"/>
      <c r="I16" s="80"/>
      <c r="J16" s="80"/>
    </row>
    <row r="17" spans="1:10" s="47" customFormat="1" ht="20.100000000000001" customHeight="1">
      <c r="A17" s="63"/>
      <c r="B17" s="109" t="s">
        <v>43</v>
      </c>
      <c r="C17" s="59"/>
      <c r="D17" s="112" t="s">
        <v>44</v>
      </c>
      <c r="E17" s="60">
        <v>37</v>
      </c>
      <c r="F17" s="61"/>
      <c r="G17" s="61"/>
      <c r="H17" s="62"/>
      <c r="I17" s="80"/>
      <c r="J17" s="80"/>
    </row>
    <row r="18" spans="1:10" s="47" customFormat="1" ht="20.100000000000001" customHeight="1">
      <c r="A18" s="63"/>
      <c r="B18" s="109" t="s">
        <v>46</v>
      </c>
      <c r="C18" s="59"/>
      <c r="D18" s="112" t="s">
        <v>47</v>
      </c>
      <c r="E18" s="60">
        <v>38</v>
      </c>
      <c r="F18" s="61">
        <f>772.62+123.86</f>
        <v>896.48</v>
      </c>
      <c r="G18" s="61">
        <f>432.11+100.58</f>
        <v>532.69000000000005</v>
      </c>
      <c r="H18" s="62">
        <f>340.51+23.28</f>
        <v>363.78999999999996</v>
      </c>
      <c r="I18" s="80"/>
      <c r="J18" s="80"/>
    </row>
    <row r="19" spans="1:10" s="47" customFormat="1" ht="20.100000000000001" customHeight="1">
      <c r="A19" s="63"/>
      <c r="B19" s="109" t="s">
        <v>49</v>
      </c>
      <c r="C19" s="59"/>
      <c r="D19" s="112" t="s">
        <v>50</v>
      </c>
      <c r="E19" s="60">
        <v>39</v>
      </c>
      <c r="F19" s="61"/>
      <c r="G19" s="61"/>
      <c r="H19" s="62"/>
      <c r="I19" s="80"/>
      <c r="J19" s="80"/>
    </row>
    <row r="20" spans="1:10" s="47" customFormat="1" ht="20.100000000000001" customHeight="1">
      <c r="A20" s="63"/>
      <c r="B20" s="109" t="s">
        <v>52</v>
      </c>
      <c r="C20" s="59"/>
      <c r="D20" s="112" t="s">
        <v>53</v>
      </c>
      <c r="E20" s="60">
        <v>40</v>
      </c>
      <c r="F20" s="61"/>
      <c r="G20" s="61"/>
      <c r="H20" s="62"/>
      <c r="I20" s="80"/>
      <c r="J20" s="80"/>
    </row>
    <row r="21" spans="1:10" s="47" customFormat="1" ht="20.100000000000001" customHeight="1">
      <c r="A21" s="63"/>
      <c r="B21" s="109" t="s">
        <v>55</v>
      </c>
      <c r="C21" s="59"/>
      <c r="D21" s="112" t="s">
        <v>56</v>
      </c>
      <c r="E21" s="60">
        <v>41</v>
      </c>
      <c r="F21" s="61"/>
      <c r="G21" s="61"/>
      <c r="H21" s="62"/>
      <c r="I21" s="80"/>
      <c r="J21" s="80"/>
    </row>
    <row r="22" spans="1:10" s="47" customFormat="1" ht="20.100000000000001" customHeight="1">
      <c r="A22" s="63"/>
      <c r="B22" s="109" t="s">
        <v>58</v>
      </c>
      <c r="C22" s="59"/>
      <c r="D22" s="112" t="s">
        <v>59</v>
      </c>
      <c r="E22" s="60">
        <v>42</v>
      </c>
      <c r="F22" s="61"/>
      <c r="G22" s="61"/>
      <c r="H22" s="62"/>
      <c r="I22" s="80"/>
      <c r="J22" s="80"/>
    </row>
    <row r="23" spans="1:10" s="47" customFormat="1" ht="20.100000000000001" customHeight="1">
      <c r="A23" s="63"/>
      <c r="B23" s="109" t="s">
        <v>61</v>
      </c>
      <c r="C23" s="59"/>
      <c r="D23" s="112" t="s">
        <v>62</v>
      </c>
      <c r="E23" s="60">
        <v>43</v>
      </c>
      <c r="F23" s="61"/>
      <c r="G23" s="61"/>
      <c r="H23" s="62"/>
      <c r="I23" s="80"/>
      <c r="J23" s="80"/>
    </row>
    <row r="24" spans="1:10" s="47" customFormat="1" ht="20.100000000000001" customHeight="1">
      <c r="A24" s="63"/>
      <c r="B24" s="109" t="s">
        <v>64</v>
      </c>
      <c r="C24" s="59"/>
      <c r="D24" s="112" t="s">
        <v>65</v>
      </c>
      <c r="E24" s="60">
        <v>44</v>
      </c>
      <c r="F24" s="61"/>
      <c r="G24" s="61"/>
      <c r="H24" s="62"/>
      <c r="I24" s="80"/>
      <c r="J24" s="80"/>
    </row>
    <row r="25" spans="1:10" s="47" customFormat="1" ht="20.100000000000001" customHeight="1">
      <c r="A25" s="63"/>
      <c r="B25" s="109" t="s">
        <v>67</v>
      </c>
      <c r="C25" s="59"/>
      <c r="D25" s="112" t="s">
        <v>68</v>
      </c>
      <c r="E25" s="60">
        <v>45</v>
      </c>
      <c r="F25" s="61"/>
      <c r="G25" s="61"/>
      <c r="H25" s="62"/>
      <c r="I25" s="80"/>
      <c r="J25" s="80"/>
    </row>
    <row r="26" spans="1:10" s="47" customFormat="1" ht="20.100000000000001" customHeight="1">
      <c r="A26" s="63"/>
      <c r="B26" s="109" t="s">
        <v>70</v>
      </c>
      <c r="C26" s="59"/>
      <c r="D26" s="112" t="s">
        <v>71</v>
      </c>
      <c r="E26" s="60">
        <v>46</v>
      </c>
      <c r="F26" s="61">
        <f>25.98+9.28</f>
        <v>35.26</v>
      </c>
      <c r="G26" s="61">
        <f>25.98+9.28</f>
        <v>35.26</v>
      </c>
      <c r="H26" s="62"/>
      <c r="I26" s="80"/>
      <c r="J26" s="80"/>
    </row>
    <row r="27" spans="1:10" s="47" customFormat="1" ht="20.100000000000001" customHeight="1">
      <c r="A27" s="63"/>
      <c r="B27" s="109" t="s">
        <v>73</v>
      </c>
      <c r="C27" s="59"/>
      <c r="D27" s="64" t="s">
        <v>74</v>
      </c>
      <c r="E27" s="60">
        <v>47</v>
      </c>
      <c r="F27" s="61"/>
      <c r="G27" s="61"/>
      <c r="H27" s="62"/>
      <c r="I27" s="80"/>
      <c r="J27" s="80"/>
    </row>
    <row r="28" spans="1:10" s="47" customFormat="1" ht="20.100000000000001" customHeight="1">
      <c r="A28" s="58"/>
      <c r="B28" s="109" t="s">
        <v>76</v>
      </c>
      <c r="C28" s="64"/>
      <c r="D28" s="113" t="s">
        <v>77</v>
      </c>
      <c r="E28" s="60">
        <v>48</v>
      </c>
      <c r="F28" s="66"/>
      <c r="G28" s="60"/>
      <c r="H28" s="67"/>
      <c r="I28" s="80"/>
      <c r="J28" s="80"/>
    </row>
    <row r="29" spans="1:10" s="47" customFormat="1" ht="20.100000000000001" customHeight="1">
      <c r="A29" s="114" t="s">
        <v>79</v>
      </c>
      <c r="B29" s="109" t="s">
        <v>80</v>
      </c>
      <c r="C29" s="59">
        <f>860.19+143.57</f>
        <v>1003.76</v>
      </c>
      <c r="D29" s="115" t="s">
        <v>81</v>
      </c>
      <c r="E29" s="60">
        <v>49</v>
      </c>
      <c r="F29" s="66">
        <f>860.19+143.57</f>
        <v>1003.76</v>
      </c>
      <c r="G29" s="60">
        <f>519.68+120.29</f>
        <v>639.96999999999991</v>
      </c>
      <c r="H29" s="68">
        <f>340.51+23.28</f>
        <v>363.78999999999996</v>
      </c>
      <c r="I29" s="80"/>
      <c r="J29" s="80"/>
    </row>
    <row r="30" spans="1:10" s="47" customFormat="1" ht="20.100000000000001" customHeight="1">
      <c r="A30" s="69" t="s">
        <v>187</v>
      </c>
      <c r="B30" s="109" t="s">
        <v>84</v>
      </c>
      <c r="C30" s="59"/>
      <c r="D30" s="70" t="s">
        <v>96</v>
      </c>
      <c r="E30" s="60">
        <v>50</v>
      </c>
      <c r="F30" s="66"/>
      <c r="G30" s="60"/>
      <c r="H30" s="68"/>
      <c r="I30" s="80"/>
      <c r="J30" s="80"/>
    </row>
    <row r="31" spans="1:10" s="47" customFormat="1" ht="20.100000000000001" customHeight="1">
      <c r="A31" s="69" t="s">
        <v>188</v>
      </c>
      <c r="B31" s="109" t="s">
        <v>88</v>
      </c>
      <c r="C31" s="59"/>
      <c r="D31" s="65"/>
      <c r="E31" s="60">
        <v>51</v>
      </c>
      <c r="F31" s="66"/>
      <c r="G31" s="60"/>
      <c r="H31" s="68"/>
      <c r="I31" s="80"/>
      <c r="J31" s="80"/>
    </row>
    <row r="32" spans="1:10" s="47" customFormat="1" ht="20.100000000000001" customHeight="1">
      <c r="A32" s="71" t="s">
        <v>189</v>
      </c>
      <c r="B32" s="109" t="s">
        <v>92</v>
      </c>
      <c r="C32" s="72"/>
      <c r="D32" s="73"/>
      <c r="E32" s="60">
        <v>52</v>
      </c>
      <c r="F32" s="74"/>
      <c r="G32" s="60"/>
      <c r="H32" s="75"/>
      <c r="I32" s="80"/>
      <c r="J32" s="80"/>
    </row>
    <row r="33" spans="1:10" s="47" customFormat="1" ht="20.100000000000001" customHeight="1">
      <c r="A33" s="71"/>
      <c r="B33" s="109" t="s">
        <v>95</v>
      </c>
      <c r="C33" s="72"/>
      <c r="D33" s="73"/>
      <c r="E33" s="60">
        <v>53</v>
      </c>
      <c r="F33" s="74"/>
      <c r="G33" s="60"/>
      <c r="H33" s="75"/>
      <c r="I33" s="80"/>
      <c r="J33" s="80"/>
    </row>
    <row r="34" spans="1:10" s="47" customFormat="1" ht="20.100000000000001" customHeight="1">
      <c r="A34" s="116" t="s">
        <v>103</v>
      </c>
      <c r="B34" s="109" t="s">
        <v>98</v>
      </c>
      <c r="C34" s="76">
        <f>860.19+143.57</f>
        <v>1003.76</v>
      </c>
      <c r="D34" s="117" t="s">
        <v>103</v>
      </c>
      <c r="E34" s="60">
        <v>54</v>
      </c>
      <c r="F34" s="74">
        <f>860.19+143.57</f>
        <v>1003.76</v>
      </c>
      <c r="G34" s="77">
        <f>519.68+120.29</f>
        <v>639.96999999999991</v>
      </c>
      <c r="H34" s="78">
        <f>340.51+23.28</f>
        <v>363.78999999999996</v>
      </c>
      <c r="I34" s="80"/>
      <c r="J34" s="80"/>
    </row>
    <row r="35" spans="1:10" ht="29.25" customHeight="1">
      <c r="A35" s="156">
        <v>3</v>
      </c>
      <c r="B35" s="157"/>
      <c r="C35" s="157"/>
      <c r="D35" s="157"/>
      <c r="E35" s="157"/>
      <c r="F35" s="157"/>
      <c r="G35" s="198"/>
      <c r="H35" s="157"/>
    </row>
  </sheetData>
  <mergeCells count="4">
    <mergeCell ref="A2:H2"/>
    <mergeCell ref="A5:C5"/>
    <mergeCell ref="D5:H5"/>
    <mergeCell ref="A35:H35"/>
  </mergeCells>
  <phoneticPr fontId="16" type="noConversion"/>
  <printOptions horizontalCentered="1"/>
  <pageMargins left="0.35416666666666702" right="0.35416666666666702" top="0.59027777777777801" bottom="0.78680555555555598" header="0.51180555555555596" footer="0.196527777777778"/>
  <pageSetup paperSize="9" scale="69"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topLeftCell="A16" workbookViewId="0">
      <selection activeCell="E10" sqref="E10"/>
    </sheetView>
  </sheetViews>
  <sheetFormatPr defaultColWidth="9" defaultRowHeight="14.25"/>
  <cols>
    <col min="1" max="2" width="4.625" style="5" customWidth="1"/>
    <col min="3" max="3" width="23.75" style="5" customWidth="1"/>
    <col min="4" max="6" width="32.625" style="5" customWidth="1"/>
    <col min="7" max="16384" width="9" style="5"/>
  </cols>
  <sheetData>
    <row r="1" spans="1:8" s="1" customFormat="1" ht="30" customHeight="1">
      <c r="A1" s="215" t="s">
        <v>190</v>
      </c>
      <c r="B1" s="215"/>
      <c r="C1" s="215"/>
      <c r="D1" s="215"/>
      <c r="E1" s="215"/>
      <c r="F1" s="215"/>
    </row>
    <row r="2" spans="1:8" s="2" customFormat="1" ht="11.1" customHeight="1">
      <c r="A2" s="16"/>
      <c r="B2" s="16"/>
      <c r="C2" s="16"/>
      <c r="F2" s="13" t="s">
        <v>191</v>
      </c>
    </row>
    <row r="3" spans="1:8" s="2" customFormat="1" ht="15" customHeight="1">
      <c r="A3" s="6" t="s">
        <v>2</v>
      </c>
      <c r="B3" s="16"/>
      <c r="C3" s="16"/>
      <c r="D3" s="7"/>
      <c r="E3" s="7"/>
      <c r="F3" s="13" t="s">
        <v>3</v>
      </c>
    </row>
    <row r="4" spans="1:8" s="3" customFormat="1" ht="20.25" customHeight="1">
      <c r="A4" s="216" t="s">
        <v>192</v>
      </c>
      <c r="B4" s="217"/>
      <c r="C4" s="217"/>
      <c r="D4" s="203" t="s">
        <v>81</v>
      </c>
      <c r="E4" s="206" t="s">
        <v>193</v>
      </c>
      <c r="F4" s="209" t="s">
        <v>175</v>
      </c>
      <c r="G4" s="39"/>
      <c r="H4" s="39"/>
    </row>
    <row r="5" spans="1:8" s="3" customFormat="1" ht="24.75" customHeight="1">
      <c r="A5" s="212" t="s">
        <v>115</v>
      </c>
      <c r="B5" s="202"/>
      <c r="C5" s="202" t="s">
        <v>116</v>
      </c>
      <c r="D5" s="204"/>
      <c r="E5" s="207"/>
      <c r="F5" s="210"/>
      <c r="G5" s="39"/>
      <c r="H5" s="39"/>
    </row>
    <row r="6" spans="1:8" s="3" customFormat="1" ht="18" customHeight="1">
      <c r="A6" s="212"/>
      <c r="B6" s="202"/>
      <c r="C6" s="202"/>
      <c r="D6" s="204"/>
      <c r="E6" s="207"/>
      <c r="F6" s="210"/>
      <c r="G6" s="39"/>
      <c r="H6" s="39"/>
    </row>
    <row r="7" spans="1:8" s="3" customFormat="1" ht="22.5" customHeight="1">
      <c r="A7" s="212"/>
      <c r="B7" s="202"/>
      <c r="C7" s="202"/>
      <c r="D7" s="205"/>
      <c r="E7" s="208"/>
      <c r="F7" s="211"/>
      <c r="G7" s="39"/>
      <c r="H7" s="39"/>
    </row>
    <row r="8" spans="1:8" s="3" customFormat="1" ht="22.5" customHeight="1">
      <c r="A8" s="218" t="s">
        <v>117</v>
      </c>
      <c r="B8" s="219"/>
      <c r="C8" s="220"/>
      <c r="D8" s="17">
        <v>1</v>
      </c>
      <c r="E8" s="17">
        <v>2</v>
      </c>
      <c r="F8" s="32">
        <v>3</v>
      </c>
      <c r="G8" s="39"/>
      <c r="H8" s="39"/>
    </row>
    <row r="9" spans="1:8" s="3" customFormat="1" ht="22.5" customHeight="1">
      <c r="A9" s="218" t="s">
        <v>103</v>
      </c>
      <c r="B9" s="219"/>
      <c r="C9" s="220"/>
      <c r="D9" s="19">
        <f>D10+D14+D20+D27</f>
        <v>639.97</v>
      </c>
      <c r="E9" s="19">
        <f>E10+E14+E20+E27</f>
        <v>522.85</v>
      </c>
      <c r="F9" s="33">
        <v>117.12</v>
      </c>
      <c r="G9" s="39"/>
      <c r="H9" s="39"/>
    </row>
    <row r="10" spans="1:8" s="3" customFormat="1" ht="22.5" customHeight="1">
      <c r="A10" s="177">
        <v>208</v>
      </c>
      <c r="B10" s="178"/>
      <c r="C10" s="119" t="s">
        <v>118</v>
      </c>
      <c r="D10" s="19">
        <f>D11</f>
        <v>53.620000000000005</v>
      </c>
      <c r="E10" s="19">
        <f>E11</f>
        <v>53.620000000000005</v>
      </c>
      <c r="F10" s="33"/>
      <c r="G10" s="39"/>
      <c r="H10" s="39"/>
    </row>
    <row r="11" spans="1:8" s="3" customFormat="1" ht="22.5" customHeight="1">
      <c r="A11" s="158" t="s">
        <v>119</v>
      </c>
      <c r="B11" s="159"/>
      <c r="C11" s="119" t="s">
        <v>120</v>
      </c>
      <c r="D11" s="19">
        <f>D12+D13</f>
        <v>53.620000000000005</v>
      </c>
      <c r="E11" s="19">
        <f>E12+E13</f>
        <v>53.620000000000005</v>
      </c>
      <c r="F11" s="33"/>
      <c r="G11" s="39"/>
      <c r="H11" s="39"/>
    </row>
    <row r="12" spans="1:8" s="3" customFormat="1" ht="22.5" customHeight="1">
      <c r="A12" s="158" t="s">
        <v>121</v>
      </c>
      <c r="B12" s="159"/>
      <c r="C12" s="120" t="s">
        <v>122</v>
      </c>
      <c r="D12" s="19">
        <v>48.49</v>
      </c>
      <c r="E12" s="19">
        <v>48.49</v>
      </c>
      <c r="F12" s="33"/>
      <c r="G12" s="39"/>
      <c r="H12" s="39"/>
    </row>
    <row r="13" spans="1:8" s="3" customFormat="1" ht="22.5" customHeight="1">
      <c r="A13" s="213" t="s">
        <v>326</v>
      </c>
      <c r="B13" s="214"/>
      <c r="C13" s="123" t="s">
        <v>327</v>
      </c>
      <c r="D13" s="19">
        <v>5.13</v>
      </c>
      <c r="E13" s="19">
        <v>5.13</v>
      </c>
      <c r="F13" s="33"/>
      <c r="G13" s="39"/>
      <c r="H13" s="39"/>
    </row>
    <row r="14" spans="1:8" s="3" customFormat="1" ht="22.5" customHeight="1">
      <c r="A14" s="158" t="s">
        <v>125</v>
      </c>
      <c r="B14" s="159"/>
      <c r="C14" s="119" t="s">
        <v>126</v>
      </c>
      <c r="D14" s="19">
        <f>D15+D18</f>
        <v>18.399999999999999</v>
      </c>
      <c r="E14" s="19">
        <f>E15+E18</f>
        <v>18.399999999999999</v>
      </c>
      <c r="F14" s="33"/>
      <c r="G14" s="39"/>
      <c r="H14" s="39"/>
    </row>
    <row r="15" spans="1:8" s="3" customFormat="1" ht="22.5" customHeight="1">
      <c r="A15" s="158" t="s">
        <v>127</v>
      </c>
      <c r="B15" s="159"/>
      <c r="C15" s="119" t="s">
        <v>128</v>
      </c>
      <c r="D15" s="19">
        <f>D16+D17</f>
        <v>12.87</v>
      </c>
      <c r="E15" s="19">
        <f>E16+E17</f>
        <v>12.87</v>
      </c>
      <c r="F15" s="33"/>
      <c r="G15" s="39"/>
      <c r="H15" s="39"/>
    </row>
    <row r="16" spans="1:8" s="3" customFormat="1" ht="22.5" customHeight="1">
      <c r="A16" s="158" t="s">
        <v>129</v>
      </c>
      <c r="B16" s="159"/>
      <c r="C16" s="120" t="s">
        <v>130</v>
      </c>
      <c r="D16" s="19">
        <v>9.36</v>
      </c>
      <c r="E16" s="19">
        <v>9.36</v>
      </c>
      <c r="F16" s="33"/>
      <c r="G16" s="39"/>
      <c r="H16" s="39"/>
    </row>
    <row r="17" spans="1:8" s="3" customFormat="1" ht="22.5" customHeight="1">
      <c r="A17" s="213" t="s">
        <v>328</v>
      </c>
      <c r="B17" s="214"/>
      <c r="C17" s="123" t="s">
        <v>329</v>
      </c>
      <c r="D17" s="19">
        <v>3.51</v>
      </c>
      <c r="E17" s="19">
        <v>3.51</v>
      </c>
      <c r="F17" s="33"/>
      <c r="G17" s="39"/>
      <c r="H17" s="39"/>
    </row>
    <row r="18" spans="1:8" s="3" customFormat="1" ht="22.5" customHeight="1">
      <c r="A18" s="158" t="s">
        <v>133</v>
      </c>
      <c r="B18" s="159"/>
      <c r="C18" s="119" t="s">
        <v>134</v>
      </c>
      <c r="D18" s="19">
        <f>D19</f>
        <v>5.53</v>
      </c>
      <c r="E18" s="19">
        <f>E19</f>
        <v>5.53</v>
      </c>
      <c r="F18" s="33"/>
      <c r="G18" s="39"/>
      <c r="H18" s="39"/>
    </row>
    <row r="19" spans="1:8" s="3" customFormat="1" ht="22.5" customHeight="1">
      <c r="A19" s="158" t="s">
        <v>135</v>
      </c>
      <c r="B19" s="159"/>
      <c r="C19" s="120" t="s">
        <v>136</v>
      </c>
      <c r="D19" s="19">
        <f>3.74+1.79</f>
        <v>5.53</v>
      </c>
      <c r="E19" s="19">
        <f>3.74+1.79</f>
        <v>5.53</v>
      </c>
      <c r="F19" s="33"/>
      <c r="G19" s="39"/>
      <c r="H19" s="39"/>
    </row>
    <row r="20" spans="1:8" s="3" customFormat="1" ht="22.5" customHeight="1">
      <c r="A20" s="158" t="s">
        <v>137</v>
      </c>
      <c r="B20" s="159"/>
      <c r="C20" s="119" t="s">
        <v>138</v>
      </c>
      <c r="D20" s="19">
        <f>D21+D25</f>
        <v>532.69000000000005</v>
      </c>
      <c r="E20" s="19">
        <f>E21+E25</f>
        <v>415.57000000000005</v>
      </c>
      <c r="F20" s="33">
        <v>117.12</v>
      </c>
      <c r="G20" s="39"/>
      <c r="H20" s="39"/>
    </row>
    <row r="21" spans="1:8" s="3" customFormat="1" ht="22.5" customHeight="1">
      <c r="A21" s="158" t="s">
        <v>139</v>
      </c>
      <c r="B21" s="159"/>
      <c r="C21" s="119" t="s">
        <v>140</v>
      </c>
      <c r="D21" s="19">
        <f>D22+D23+D24</f>
        <v>341.43</v>
      </c>
      <c r="E21" s="19">
        <f>E22+E23</f>
        <v>235.15</v>
      </c>
      <c r="F21" s="33">
        <v>106.28</v>
      </c>
      <c r="G21" s="39"/>
      <c r="H21" s="39"/>
    </row>
    <row r="22" spans="1:8" s="3" customFormat="1" ht="22.5" customHeight="1">
      <c r="A22" s="158" t="s">
        <v>141</v>
      </c>
      <c r="B22" s="159"/>
      <c r="C22" s="26" t="s">
        <v>142</v>
      </c>
      <c r="D22" s="19">
        <v>196.57</v>
      </c>
      <c r="E22" s="19">
        <v>196.57</v>
      </c>
      <c r="F22" s="33"/>
      <c r="G22" s="39"/>
      <c r="H22" s="39"/>
    </row>
    <row r="23" spans="1:8" s="3" customFormat="1" ht="22.5" customHeight="1">
      <c r="A23" s="158" t="s">
        <v>143</v>
      </c>
      <c r="B23" s="159"/>
      <c r="C23" s="26" t="s">
        <v>144</v>
      </c>
      <c r="D23" s="19">
        <f>1.02+37.56</f>
        <v>38.580000000000005</v>
      </c>
      <c r="E23" s="19">
        <f>1.02+37.56</f>
        <v>38.580000000000005</v>
      </c>
      <c r="F23" s="33"/>
      <c r="G23" s="39"/>
      <c r="H23" s="39"/>
    </row>
    <row r="24" spans="1:8" s="4" customFormat="1" ht="22.5" customHeight="1">
      <c r="A24" s="158" t="s">
        <v>145</v>
      </c>
      <c r="B24" s="159"/>
      <c r="C24" s="26" t="s">
        <v>146</v>
      </c>
      <c r="D24" s="22">
        <v>106.28</v>
      </c>
      <c r="E24" s="19"/>
      <c r="F24" s="41">
        <v>106.28</v>
      </c>
      <c r="G24" s="40"/>
      <c r="H24" s="40"/>
    </row>
    <row r="25" spans="1:8" s="4" customFormat="1" ht="22.5" customHeight="1">
      <c r="A25" s="158" t="s">
        <v>147</v>
      </c>
      <c r="B25" s="159"/>
      <c r="C25" s="43" t="s">
        <v>148</v>
      </c>
      <c r="D25" s="22">
        <f>128.24+63.02</f>
        <v>191.26000000000002</v>
      </c>
      <c r="E25" s="22">
        <f>117.4+63.02</f>
        <v>180.42000000000002</v>
      </c>
      <c r="F25" s="41">
        <v>10.84</v>
      </c>
      <c r="G25" s="40"/>
      <c r="H25" s="40"/>
    </row>
    <row r="26" spans="1:8" s="4" customFormat="1" ht="22.5" customHeight="1">
      <c r="A26" s="158" t="s">
        <v>149</v>
      </c>
      <c r="B26" s="159"/>
      <c r="C26" s="26" t="s">
        <v>150</v>
      </c>
      <c r="D26" s="22">
        <f>128.24+63.02</f>
        <v>191.26000000000002</v>
      </c>
      <c r="E26" s="22">
        <f>117.4+63.02</f>
        <v>180.42000000000002</v>
      </c>
      <c r="F26" s="41">
        <v>10.84</v>
      </c>
      <c r="G26" s="40"/>
      <c r="H26" s="40"/>
    </row>
    <row r="27" spans="1:8" s="4" customFormat="1" ht="22.5" customHeight="1">
      <c r="A27" s="158" t="s">
        <v>160</v>
      </c>
      <c r="B27" s="159"/>
      <c r="C27" s="43" t="s">
        <v>161</v>
      </c>
      <c r="D27" s="22">
        <f>E27</f>
        <v>35.26</v>
      </c>
      <c r="E27" s="22">
        <f>E29</f>
        <v>35.26</v>
      </c>
      <c r="F27" s="41"/>
      <c r="G27" s="40"/>
      <c r="H27" s="40"/>
    </row>
    <row r="28" spans="1:8" s="4" customFormat="1" ht="22.5" customHeight="1">
      <c r="A28" s="158" t="s">
        <v>162</v>
      </c>
      <c r="B28" s="159"/>
      <c r="C28" s="43" t="s">
        <v>163</v>
      </c>
      <c r="D28" s="22">
        <f>E28</f>
        <v>35.26</v>
      </c>
      <c r="E28" s="22">
        <f>E29</f>
        <v>35.26</v>
      </c>
      <c r="F28" s="41"/>
      <c r="G28" s="40"/>
      <c r="H28" s="40"/>
    </row>
    <row r="29" spans="1:8" s="4" customFormat="1" ht="22.5" customHeight="1">
      <c r="A29" s="158" t="s">
        <v>164</v>
      </c>
      <c r="B29" s="159"/>
      <c r="C29" s="26" t="s">
        <v>165</v>
      </c>
      <c r="D29" s="29">
        <f>E29</f>
        <v>35.26</v>
      </c>
      <c r="E29" s="29">
        <f>25.98+9.28</f>
        <v>35.26</v>
      </c>
      <c r="F29" s="44"/>
      <c r="G29" s="40"/>
      <c r="H29" s="40"/>
    </row>
    <row r="30" spans="1:8" ht="32.25" customHeight="1">
      <c r="A30" s="199" t="s">
        <v>194</v>
      </c>
      <c r="B30" s="200"/>
      <c r="C30" s="200"/>
      <c r="D30" s="201"/>
      <c r="E30" s="201"/>
      <c r="F30" s="201"/>
      <c r="G30" s="40"/>
      <c r="H30" s="40"/>
    </row>
    <row r="31" spans="1:8">
      <c r="A31" s="45"/>
      <c r="B31" s="40"/>
      <c r="C31" s="40"/>
      <c r="D31" s="40"/>
      <c r="E31" s="40"/>
      <c r="F31" s="40"/>
      <c r="G31" s="40"/>
      <c r="H31" s="40"/>
    </row>
    <row r="32" spans="1:8">
      <c r="A32" s="45"/>
      <c r="B32" s="40"/>
      <c r="C32" s="40"/>
      <c r="D32" s="40"/>
      <c r="E32" s="40"/>
      <c r="F32" s="40"/>
      <c r="G32" s="40"/>
      <c r="H32" s="40"/>
    </row>
    <row r="33" spans="1:8">
      <c r="A33" s="45"/>
      <c r="B33" s="40"/>
      <c r="C33" s="40"/>
      <c r="D33" s="40"/>
      <c r="E33" s="40"/>
      <c r="F33" s="40"/>
      <c r="G33" s="40"/>
      <c r="H33" s="40"/>
    </row>
    <row r="34" spans="1:8">
      <c r="A34" s="45"/>
      <c r="B34" s="40"/>
      <c r="C34" s="40"/>
      <c r="D34" s="40"/>
      <c r="E34" s="40"/>
      <c r="F34" s="40"/>
      <c r="G34" s="40"/>
      <c r="H34" s="40"/>
    </row>
  </sheetData>
  <mergeCells count="30">
    <mergeCell ref="A1:F1"/>
    <mergeCell ref="A4:C4"/>
    <mergeCell ref="A8:C8"/>
    <mergeCell ref="A9:C9"/>
    <mergeCell ref="A10:B10"/>
    <mergeCell ref="A19:B19"/>
    <mergeCell ref="A20:B20"/>
    <mergeCell ref="A21:B21"/>
    <mergeCell ref="A22:B22"/>
    <mergeCell ref="A11:B11"/>
    <mergeCell ref="A12:B12"/>
    <mergeCell ref="A14:B14"/>
    <mergeCell ref="A15:B15"/>
    <mergeCell ref="A16:B16"/>
    <mergeCell ref="A28:B28"/>
    <mergeCell ref="A29:B29"/>
    <mergeCell ref="A30:F30"/>
    <mergeCell ref="C5:C7"/>
    <mergeCell ref="D4:D7"/>
    <mergeCell ref="E4:E7"/>
    <mergeCell ref="F4:F7"/>
    <mergeCell ref="A5:B7"/>
    <mergeCell ref="A13:B13"/>
    <mergeCell ref="A17:B17"/>
    <mergeCell ref="A23:B23"/>
    <mergeCell ref="A24:B24"/>
    <mergeCell ref="A25:B25"/>
    <mergeCell ref="A26:B26"/>
    <mergeCell ref="A27:B27"/>
    <mergeCell ref="A18:B18"/>
  </mergeCells>
  <phoneticPr fontId="16" type="noConversion"/>
  <printOptions horizontalCentered="1"/>
  <pageMargins left="0.35416666666666702" right="0.35416666666666702" top="0.78680555555555598" bottom="0.78680555555555598" header="0.51180555555555596" footer="0.196527777777778"/>
  <pageSetup paperSize="9" scale="70"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4"/>
  <sheetViews>
    <sheetView topLeftCell="A8" workbookViewId="0">
      <selection activeCell="E22" sqref="E22:E36"/>
    </sheetView>
  </sheetViews>
  <sheetFormatPr defaultColWidth="9" defaultRowHeight="14.25"/>
  <cols>
    <col min="1" max="2" width="4.625" style="5" customWidth="1"/>
    <col min="3" max="3" width="28.125" style="5" customWidth="1"/>
    <col min="4" max="4" width="25.25" style="5" customWidth="1"/>
    <col min="5" max="5" width="26.25" style="5" customWidth="1"/>
    <col min="6" max="6" width="32.625" style="5" customWidth="1"/>
    <col min="7" max="16384" width="9" style="5"/>
  </cols>
  <sheetData>
    <row r="1" spans="1:6" s="1" customFormat="1" ht="30" customHeight="1">
      <c r="A1" s="215" t="s">
        <v>195</v>
      </c>
      <c r="B1" s="215"/>
      <c r="C1" s="215"/>
      <c r="D1" s="215"/>
      <c r="E1" s="215"/>
      <c r="F1" s="215"/>
    </row>
    <row r="2" spans="1:6" s="2" customFormat="1" ht="11.1" customHeight="1">
      <c r="A2" s="16"/>
      <c r="B2" s="16"/>
      <c r="C2" s="16"/>
      <c r="F2" s="13" t="s">
        <v>196</v>
      </c>
    </row>
    <row r="3" spans="1:6" s="2" customFormat="1" ht="15" customHeight="1">
      <c r="A3" s="6" t="s">
        <v>2</v>
      </c>
      <c r="B3" s="16"/>
      <c r="C3" s="16"/>
      <c r="D3" s="7"/>
      <c r="E3" s="7"/>
      <c r="F3" s="13" t="s">
        <v>3</v>
      </c>
    </row>
    <row r="4" spans="1:6" s="39" customFormat="1" ht="20.25" customHeight="1">
      <c r="A4" s="224" t="s">
        <v>330</v>
      </c>
      <c r="B4" s="225"/>
      <c r="C4" s="225"/>
      <c r="D4" s="230" t="s">
        <v>81</v>
      </c>
      <c r="E4" s="233" t="s">
        <v>197</v>
      </c>
      <c r="F4" s="236" t="s">
        <v>198</v>
      </c>
    </row>
    <row r="5" spans="1:6" s="39" customFormat="1" ht="24.75" customHeight="1">
      <c r="A5" s="239" t="s">
        <v>199</v>
      </c>
      <c r="B5" s="229"/>
      <c r="C5" s="229" t="s">
        <v>116</v>
      </c>
      <c r="D5" s="231"/>
      <c r="E5" s="234"/>
      <c r="F5" s="237"/>
    </row>
    <row r="6" spans="1:6" s="39" customFormat="1" ht="18" customHeight="1">
      <c r="A6" s="239"/>
      <c r="B6" s="229"/>
      <c r="C6" s="229"/>
      <c r="D6" s="231"/>
      <c r="E6" s="234"/>
      <c r="F6" s="237"/>
    </row>
    <row r="7" spans="1:6" s="39" customFormat="1" ht="22.5" customHeight="1">
      <c r="A7" s="239"/>
      <c r="B7" s="229"/>
      <c r="C7" s="229"/>
      <c r="D7" s="232"/>
      <c r="E7" s="235"/>
      <c r="F7" s="238"/>
    </row>
    <row r="8" spans="1:6" s="39" customFormat="1" ht="22.5" customHeight="1">
      <c r="A8" s="226" t="s">
        <v>117</v>
      </c>
      <c r="B8" s="227"/>
      <c r="C8" s="228"/>
      <c r="D8" s="125">
        <v>1</v>
      </c>
      <c r="E8" s="125">
        <v>2</v>
      </c>
      <c r="F8" s="126">
        <v>3</v>
      </c>
    </row>
    <row r="9" spans="1:6" s="39" customFormat="1" ht="22.5" customHeight="1">
      <c r="A9" s="226" t="s">
        <v>103</v>
      </c>
      <c r="B9" s="227"/>
      <c r="C9" s="228"/>
      <c r="D9" s="127">
        <f>D10+D20+D37</f>
        <v>522.83999999999992</v>
      </c>
      <c r="E9" s="127">
        <f>E10+E20+E37</f>
        <v>462.53999999999996</v>
      </c>
      <c r="F9" s="128">
        <f>55.12+5.18</f>
        <v>60.3</v>
      </c>
    </row>
    <row r="10" spans="1:6" s="39" customFormat="1" ht="22.5" customHeight="1">
      <c r="A10" s="222">
        <v>301</v>
      </c>
      <c r="B10" s="223"/>
      <c r="C10" s="129" t="s">
        <v>200</v>
      </c>
      <c r="D10" s="127">
        <f t="shared" ref="D10:D64" si="0">E10+F10</f>
        <v>314.2</v>
      </c>
      <c r="E10" s="127">
        <f>229.21+84.99</f>
        <v>314.2</v>
      </c>
      <c r="F10" s="128"/>
    </row>
    <row r="11" spans="1:6" s="39" customFormat="1" ht="22.5" customHeight="1">
      <c r="A11" s="222" t="s">
        <v>201</v>
      </c>
      <c r="B11" s="223"/>
      <c r="C11" s="129" t="s">
        <v>202</v>
      </c>
      <c r="D11" s="127">
        <f t="shared" si="0"/>
        <v>206.14999999999998</v>
      </c>
      <c r="E11" s="127">
        <f>157.17+48.98</f>
        <v>206.14999999999998</v>
      </c>
      <c r="F11" s="128"/>
    </row>
    <row r="12" spans="1:6" s="39" customFormat="1" ht="22.5" customHeight="1">
      <c r="A12" s="222" t="s">
        <v>203</v>
      </c>
      <c r="B12" s="223"/>
      <c r="C12" s="129" t="s">
        <v>204</v>
      </c>
      <c r="D12" s="127">
        <f t="shared" si="0"/>
        <v>25.25</v>
      </c>
      <c r="E12" s="127">
        <f>17.37+7.88</f>
        <v>25.25</v>
      </c>
      <c r="F12" s="128"/>
    </row>
    <row r="13" spans="1:6" s="39" customFormat="1" ht="22.5" customHeight="1">
      <c r="A13" s="222" t="s">
        <v>205</v>
      </c>
      <c r="B13" s="223"/>
      <c r="C13" s="129" t="s">
        <v>206</v>
      </c>
      <c r="D13" s="127">
        <f t="shared" si="0"/>
        <v>30.88</v>
      </c>
      <c r="E13" s="127">
        <f>22.9+7.98</f>
        <v>30.88</v>
      </c>
      <c r="F13" s="128"/>
    </row>
    <row r="14" spans="1:6" s="39" customFormat="1" ht="22.5" customHeight="1">
      <c r="A14" s="222" t="s">
        <v>207</v>
      </c>
      <c r="B14" s="223"/>
      <c r="C14" s="129" t="s">
        <v>208</v>
      </c>
      <c r="D14" s="127">
        <v>9.68</v>
      </c>
      <c r="E14" s="127">
        <v>9.68</v>
      </c>
      <c r="F14" s="128"/>
    </row>
    <row r="15" spans="1:6" s="39" customFormat="1" ht="22.5" customHeight="1">
      <c r="A15" s="222" t="s">
        <v>209</v>
      </c>
      <c r="B15" s="223"/>
      <c r="C15" s="129" t="s">
        <v>210</v>
      </c>
      <c r="D15" s="127"/>
      <c r="E15" s="127"/>
      <c r="F15" s="128"/>
    </row>
    <row r="16" spans="1:6" s="39" customFormat="1" ht="22.5" customHeight="1">
      <c r="A16" s="222" t="s">
        <v>211</v>
      </c>
      <c r="B16" s="223"/>
      <c r="C16" s="129" t="s">
        <v>212</v>
      </c>
      <c r="D16" s="127">
        <v>10.47</v>
      </c>
      <c r="E16" s="127">
        <v>10.47</v>
      </c>
      <c r="F16" s="128"/>
    </row>
    <row r="17" spans="1:6" s="39" customFormat="1" ht="22.5" customHeight="1">
      <c r="A17" s="222" t="s">
        <v>213</v>
      </c>
      <c r="B17" s="223"/>
      <c r="C17" s="129" t="s">
        <v>214</v>
      </c>
      <c r="D17" s="127">
        <f t="shared" si="0"/>
        <v>31.77</v>
      </c>
      <c r="E17" s="127">
        <v>31.77</v>
      </c>
      <c r="F17" s="128"/>
    </row>
    <row r="18" spans="1:6" s="39" customFormat="1" ht="22.5" customHeight="1">
      <c r="A18" s="222" t="s">
        <v>215</v>
      </c>
      <c r="B18" s="223"/>
      <c r="C18" s="129" t="s">
        <v>216</v>
      </c>
      <c r="D18" s="127"/>
      <c r="E18" s="127"/>
      <c r="F18" s="128"/>
    </row>
    <row r="19" spans="1:6" s="39" customFormat="1" ht="22.5" customHeight="1">
      <c r="A19" s="222" t="s">
        <v>217</v>
      </c>
      <c r="B19" s="223"/>
      <c r="C19" s="129" t="s">
        <v>218</v>
      </c>
      <c r="D19" s="127"/>
      <c r="E19" s="127"/>
      <c r="F19" s="128"/>
    </row>
    <row r="20" spans="1:6" s="39" customFormat="1" ht="22.5" customHeight="1">
      <c r="A20" s="222" t="s">
        <v>219</v>
      </c>
      <c r="B20" s="223"/>
      <c r="C20" s="129" t="s">
        <v>220</v>
      </c>
      <c r="D20" s="127">
        <f>E20</f>
        <v>148.34</v>
      </c>
      <c r="E20" s="127">
        <f>118.23+30.11</f>
        <v>148.34</v>
      </c>
      <c r="F20" s="128"/>
    </row>
    <row r="21" spans="1:6" s="39" customFormat="1" ht="22.5" customHeight="1">
      <c r="A21" s="222" t="s">
        <v>221</v>
      </c>
      <c r="B21" s="223"/>
      <c r="C21" s="129" t="s">
        <v>222</v>
      </c>
      <c r="D21" s="127"/>
      <c r="E21" s="127"/>
      <c r="F21" s="128"/>
    </row>
    <row r="22" spans="1:6" s="39" customFormat="1" ht="22.5" customHeight="1">
      <c r="A22" s="222" t="s">
        <v>223</v>
      </c>
      <c r="B22" s="223"/>
      <c r="C22" s="129" t="s">
        <v>224</v>
      </c>
      <c r="D22" s="127">
        <f>E22+F22</f>
        <v>42.57</v>
      </c>
      <c r="E22" s="127">
        <f>38.6+3.97</f>
        <v>42.57</v>
      </c>
      <c r="F22" s="128"/>
    </row>
    <row r="23" spans="1:6" s="39" customFormat="1" ht="22.5" customHeight="1">
      <c r="A23" s="222" t="s">
        <v>225</v>
      </c>
      <c r="B23" s="223"/>
      <c r="C23" s="129" t="s">
        <v>226</v>
      </c>
      <c r="D23" s="127"/>
      <c r="E23" s="127"/>
      <c r="F23" s="128"/>
    </row>
    <row r="24" spans="1:6" s="39" customFormat="1" ht="22.5" customHeight="1">
      <c r="A24" s="222" t="s">
        <v>227</v>
      </c>
      <c r="B24" s="223"/>
      <c r="C24" s="129" t="s">
        <v>228</v>
      </c>
      <c r="D24" s="127"/>
      <c r="E24" s="127"/>
      <c r="F24" s="128"/>
    </row>
    <row r="25" spans="1:6" s="39" customFormat="1" ht="22.5" customHeight="1">
      <c r="A25" s="222" t="s">
        <v>229</v>
      </c>
      <c r="B25" s="223"/>
      <c r="C25" s="129" t="s">
        <v>230</v>
      </c>
      <c r="D25" s="127"/>
      <c r="E25" s="127"/>
      <c r="F25" s="128"/>
    </row>
    <row r="26" spans="1:6" s="39" customFormat="1" ht="22.5" customHeight="1">
      <c r="A26" s="222" t="s">
        <v>231</v>
      </c>
      <c r="B26" s="223"/>
      <c r="C26" s="129" t="s">
        <v>232</v>
      </c>
      <c r="D26" s="127">
        <f t="shared" si="0"/>
        <v>0.36</v>
      </c>
      <c r="E26" s="127">
        <v>0.36</v>
      </c>
      <c r="F26" s="128"/>
    </row>
    <row r="27" spans="1:6" s="39" customFormat="1" ht="22.5" customHeight="1">
      <c r="A27" s="222" t="s">
        <v>233</v>
      </c>
      <c r="B27" s="223"/>
      <c r="C27" s="129" t="s">
        <v>234</v>
      </c>
      <c r="D27" s="127">
        <f t="shared" si="0"/>
        <v>0.11</v>
      </c>
      <c r="E27" s="127">
        <v>0.11</v>
      </c>
      <c r="F27" s="128"/>
    </row>
    <row r="28" spans="1:6" s="39" customFormat="1" ht="22.5" customHeight="1">
      <c r="A28" s="222" t="s">
        <v>235</v>
      </c>
      <c r="B28" s="223"/>
      <c r="C28" s="129" t="s">
        <v>236</v>
      </c>
      <c r="D28" s="127"/>
      <c r="E28" s="127"/>
      <c r="F28" s="128"/>
    </row>
    <row r="29" spans="1:6" s="39" customFormat="1" ht="22.5" customHeight="1">
      <c r="A29" s="222" t="s">
        <v>237</v>
      </c>
      <c r="B29" s="223"/>
      <c r="C29" s="129" t="s">
        <v>238</v>
      </c>
      <c r="D29" s="127">
        <f t="shared" si="0"/>
        <v>5.53</v>
      </c>
      <c r="E29" s="127">
        <f>3.74+1.79</f>
        <v>5.53</v>
      </c>
      <c r="F29" s="128"/>
    </row>
    <row r="30" spans="1:6" s="39" customFormat="1" ht="22.5" customHeight="1">
      <c r="A30" s="222" t="s">
        <v>239</v>
      </c>
      <c r="B30" s="223"/>
      <c r="C30" s="129" t="s">
        <v>240</v>
      </c>
      <c r="D30" s="127"/>
      <c r="E30" s="127"/>
      <c r="F30" s="128"/>
    </row>
    <row r="31" spans="1:6" s="39" customFormat="1" ht="22.5" customHeight="1">
      <c r="A31" s="222" t="s">
        <v>241</v>
      </c>
      <c r="B31" s="223"/>
      <c r="C31" s="129" t="s">
        <v>242</v>
      </c>
      <c r="D31" s="127">
        <f t="shared" si="0"/>
        <v>35.32</v>
      </c>
      <c r="E31" s="127">
        <f>26.04+9.28</f>
        <v>35.32</v>
      </c>
      <c r="F31" s="128"/>
    </row>
    <row r="32" spans="1:6" s="39" customFormat="1" ht="22.5" customHeight="1">
      <c r="A32" s="222" t="s">
        <v>243</v>
      </c>
      <c r="B32" s="223"/>
      <c r="C32" s="129" t="s">
        <v>244</v>
      </c>
      <c r="D32" s="127"/>
      <c r="E32" s="127"/>
      <c r="F32" s="128"/>
    </row>
    <row r="33" spans="1:6" s="39" customFormat="1" ht="22.5" customHeight="1">
      <c r="A33" s="222" t="s">
        <v>245</v>
      </c>
      <c r="B33" s="223"/>
      <c r="C33" s="129" t="s">
        <v>246</v>
      </c>
      <c r="D33" s="127"/>
      <c r="E33" s="127"/>
      <c r="F33" s="128"/>
    </row>
    <row r="34" spans="1:6" s="39" customFormat="1" ht="22.5" customHeight="1">
      <c r="A34" s="222" t="s">
        <v>247</v>
      </c>
      <c r="B34" s="223"/>
      <c r="C34" s="129" t="s">
        <v>248</v>
      </c>
      <c r="D34" s="127"/>
      <c r="E34" s="127"/>
      <c r="F34" s="128"/>
    </row>
    <row r="35" spans="1:6" s="39" customFormat="1" ht="22.5" customHeight="1">
      <c r="A35" s="222" t="s">
        <v>249</v>
      </c>
      <c r="B35" s="223"/>
      <c r="C35" s="129" t="s">
        <v>250</v>
      </c>
      <c r="D35" s="127"/>
      <c r="E35" s="127"/>
      <c r="F35" s="128"/>
    </row>
    <row r="36" spans="1:6" s="39" customFormat="1" ht="22.5" customHeight="1">
      <c r="A36" s="222" t="s">
        <v>251</v>
      </c>
      <c r="B36" s="223"/>
      <c r="C36" s="129" t="s">
        <v>252</v>
      </c>
      <c r="D36" s="127">
        <f t="shared" si="0"/>
        <v>64.45</v>
      </c>
      <c r="E36" s="127">
        <f>49.37+15.08</f>
        <v>64.45</v>
      </c>
      <c r="F36" s="128"/>
    </row>
    <row r="37" spans="1:6" s="39" customFormat="1" ht="22.5" customHeight="1">
      <c r="A37" s="222" t="s">
        <v>253</v>
      </c>
      <c r="B37" s="223"/>
      <c r="C37" s="129" t="s">
        <v>254</v>
      </c>
      <c r="D37" s="127">
        <f t="shared" si="0"/>
        <v>60.3</v>
      </c>
      <c r="E37" s="127"/>
      <c r="F37" s="128">
        <f>55.12+5.18</f>
        <v>60.3</v>
      </c>
    </row>
    <row r="38" spans="1:6" s="39" customFormat="1" ht="22.5" customHeight="1">
      <c r="A38" s="222" t="s">
        <v>255</v>
      </c>
      <c r="B38" s="223"/>
      <c r="C38" s="129" t="s">
        <v>256</v>
      </c>
      <c r="D38" s="127">
        <f t="shared" si="0"/>
        <v>6.76</v>
      </c>
      <c r="E38" s="127"/>
      <c r="F38" s="128">
        <f>4.8+1.96</f>
        <v>6.76</v>
      </c>
    </row>
    <row r="39" spans="1:6" s="39" customFormat="1" ht="22.5" customHeight="1">
      <c r="A39" s="222" t="s">
        <v>257</v>
      </c>
      <c r="B39" s="223"/>
      <c r="C39" s="129" t="s">
        <v>258</v>
      </c>
      <c r="D39" s="127"/>
      <c r="E39" s="127"/>
      <c r="F39" s="128"/>
    </row>
    <row r="40" spans="1:6" s="39" customFormat="1" ht="22.5" customHeight="1">
      <c r="A40" s="222" t="s">
        <v>259</v>
      </c>
      <c r="B40" s="223"/>
      <c r="C40" s="129" t="s">
        <v>260</v>
      </c>
      <c r="D40" s="127"/>
      <c r="E40" s="127"/>
      <c r="F40" s="128"/>
    </row>
    <row r="41" spans="1:6" s="39" customFormat="1" ht="22.5" customHeight="1">
      <c r="A41" s="222" t="s">
        <v>261</v>
      </c>
      <c r="B41" s="223"/>
      <c r="C41" s="129" t="s">
        <v>262</v>
      </c>
      <c r="D41" s="127">
        <f t="shared" si="0"/>
        <v>0.106</v>
      </c>
      <c r="E41" s="127"/>
      <c r="F41" s="128">
        <f>0.076+0.03</f>
        <v>0.106</v>
      </c>
    </row>
    <row r="42" spans="1:6" s="39" customFormat="1" ht="22.5" customHeight="1">
      <c r="A42" s="222" t="s">
        <v>263</v>
      </c>
      <c r="B42" s="223"/>
      <c r="C42" s="129" t="s">
        <v>264</v>
      </c>
      <c r="D42" s="127">
        <f t="shared" si="0"/>
        <v>0.32</v>
      </c>
      <c r="E42" s="127"/>
      <c r="F42" s="128">
        <f>0.27+0.05</f>
        <v>0.32</v>
      </c>
    </row>
    <row r="43" spans="1:6" s="39" customFormat="1" ht="22.5" customHeight="1">
      <c r="A43" s="222" t="s">
        <v>265</v>
      </c>
      <c r="B43" s="223"/>
      <c r="C43" s="129" t="s">
        <v>266</v>
      </c>
      <c r="D43" s="127">
        <f t="shared" si="0"/>
        <v>4.9400000000000004</v>
      </c>
      <c r="E43" s="127"/>
      <c r="F43" s="128">
        <f>3.74+1.2</f>
        <v>4.9400000000000004</v>
      </c>
    </row>
    <row r="44" spans="1:6" s="39" customFormat="1" ht="22.5" customHeight="1">
      <c r="A44" s="222" t="s">
        <v>267</v>
      </c>
      <c r="B44" s="223"/>
      <c r="C44" s="129" t="s">
        <v>268</v>
      </c>
      <c r="D44" s="127">
        <f t="shared" si="0"/>
        <v>10.06</v>
      </c>
      <c r="E44" s="127"/>
      <c r="F44" s="128">
        <f>9.81+0.25</f>
        <v>10.06</v>
      </c>
    </row>
    <row r="45" spans="1:6" s="39" customFormat="1" ht="22.5" customHeight="1">
      <c r="A45" s="222" t="s">
        <v>269</v>
      </c>
      <c r="B45" s="223"/>
      <c r="C45" s="129" t="s">
        <v>270</v>
      </c>
      <c r="D45" s="127"/>
      <c r="E45" s="127"/>
      <c r="F45" s="128"/>
    </row>
    <row r="46" spans="1:6" s="39" customFormat="1" ht="22.5" customHeight="1">
      <c r="A46" s="222" t="s">
        <v>271</v>
      </c>
      <c r="B46" s="223"/>
      <c r="C46" s="129" t="s">
        <v>272</v>
      </c>
      <c r="D46" s="127">
        <f t="shared" si="0"/>
        <v>0.06</v>
      </c>
      <c r="E46" s="127"/>
      <c r="F46" s="128">
        <v>0.06</v>
      </c>
    </row>
    <row r="47" spans="1:6" s="39" customFormat="1" ht="22.5" customHeight="1">
      <c r="A47" s="222" t="s">
        <v>273</v>
      </c>
      <c r="B47" s="223"/>
      <c r="C47" s="129" t="s">
        <v>274</v>
      </c>
      <c r="D47" s="127">
        <f t="shared" si="0"/>
        <v>0.78</v>
      </c>
      <c r="E47" s="127"/>
      <c r="F47" s="128">
        <v>0.78</v>
      </c>
    </row>
    <row r="48" spans="1:6" s="39" customFormat="1" ht="22.5" customHeight="1">
      <c r="A48" s="222" t="s">
        <v>275</v>
      </c>
      <c r="B48" s="223"/>
      <c r="C48" s="129" t="s">
        <v>276</v>
      </c>
      <c r="D48" s="127"/>
      <c r="E48" s="127"/>
      <c r="F48" s="128"/>
    </row>
    <row r="49" spans="1:6" s="39" customFormat="1" ht="22.5" customHeight="1">
      <c r="A49" s="222" t="s">
        <v>277</v>
      </c>
      <c r="B49" s="223"/>
      <c r="C49" s="129" t="s">
        <v>278</v>
      </c>
      <c r="D49" s="127">
        <f t="shared" si="0"/>
        <v>2.98</v>
      </c>
      <c r="E49" s="127"/>
      <c r="F49" s="128">
        <f>2.58+0.4</f>
        <v>2.98</v>
      </c>
    </row>
    <row r="50" spans="1:6" s="40" customFormat="1" ht="22.5" customHeight="1">
      <c r="A50" s="221" t="s">
        <v>279</v>
      </c>
      <c r="B50" s="221"/>
      <c r="C50" s="129" t="s">
        <v>280</v>
      </c>
      <c r="D50" s="127"/>
      <c r="E50" s="130"/>
      <c r="F50" s="131"/>
    </row>
    <row r="51" spans="1:6" s="40" customFormat="1" ht="22.5" customHeight="1">
      <c r="A51" s="221" t="s">
        <v>281</v>
      </c>
      <c r="B51" s="221"/>
      <c r="C51" s="129" t="s">
        <v>282</v>
      </c>
      <c r="D51" s="127">
        <f t="shared" si="0"/>
        <v>0.2</v>
      </c>
      <c r="E51" s="132"/>
      <c r="F51" s="131">
        <v>0.2</v>
      </c>
    </row>
    <row r="52" spans="1:6" s="40" customFormat="1" ht="22.5" customHeight="1">
      <c r="A52" s="221" t="s">
        <v>283</v>
      </c>
      <c r="B52" s="221"/>
      <c r="C52" s="129" t="s">
        <v>284</v>
      </c>
      <c r="D52" s="127">
        <f t="shared" si="0"/>
        <v>0.76</v>
      </c>
      <c r="E52" s="132"/>
      <c r="F52" s="131">
        <v>0.76</v>
      </c>
    </row>
    <row r="53" spans="1:6" s="40" customFormat="1" ht="22.5" customHeight="1">
      <c r="A53" s="221" t="s">
        <v>285</v>
      </c>
      <c r="B53" s="221"/>
      <c r="C53" s="129" t="s">
        <v>286</v>
      </c>
      <c r="D53" s="127">
        <f t="shared" si="0"/>
        <v>2.95</v>
      </c>
      <c r="E53" s="132"/>
      <c r="F53" s="131">
        <v>2.95</v>
      </c>
    </row>
    <row r="54" spans="1:6" s="40" customFormat="1" ht="22.5" customHeight="1">
      <c r="A54" s="221" t="s">
        <v>287</v>
      </c>
      <c r="B54" s="221"/>
      <c r="C54" s="129" t="s">
        <v>288</v>
      </c>
      <c r="D54" s="127">
        <f t="shared" si="0"/>
        <v>0.79</v>
      </c>
      <c r="E54" s="132"/>
      <c r="F54" s="131">
        <f>0.05+0.74</f>
        <v>0.79</v>
      </c>
    </row>
    <row r="55" spans="1:6" s="40" customFormat="1" ht="22.5" customHeight="1">
      <c r="A55" s="221" t="s">
        <v>289</v>
      </c>
      <c r="B55" s="221"/>
      <c r="C55" s="129" t="s">
        <v>290</v>
      </c>
      <c r="D55" s="127"/>
      <c r="E55" s="133"/>
      <c r="F55" s="134"/>
    </row>
    <row r="56" spans="1:6" s="40" customFormat="1" ht="22.5" customHeight="1">
      <c r="A56" s="221" t="s">
        <v>291</v>
      </c>
      <c r="B56" s="221"/>
      <c r="C56" s="129" t="s">
        <v>292</v>
      </c>
      <c r="D56" s="127"/>
      <c r="E56" s="133"/>
      <c r="F56" s="134"/>
    </row>
    <row r="57" spans="1:6" s="40" customFormat="1" ht="22.5" customHeight="1">
      <c r="A57" s="221" t="s">
        <v>293</v>
      </c>
      <c r="B57" s="221"/>
      <c r="C57" s="129" t="s">
        <v>294</v>
      </c>
      <c r="D57" s="127">
        <f t="shared" si="0"/>
        <v>0.73</v>
      </c>
      <c r="E57" s="133"/>
      <c r="F57" s="134">
        <v>0.73</v>
      </c>
    </row>
    <row r="58" spans="1:6" s="40" customFormat="1" ht="22.5" customHeight="1">
      <c r="A58" s="221" t="s">
        <v>295</v>
      </c>
      <c r="B58" s="221"/>
      <c r="C58" s="129" t="s">
        <v>296</v>
      </c>
      <c r="D58" s="127"/>
      <c r="E58" s="133"/>
      <c r="F58" s="134"/>
    </row>
    <row r="59" spans="1:6" s="40" customFormat="1" ht="22.5" customHeight="1">
      <c r="A59" s="221" t="s">
        <v>297</v>
      </c>
      <c r="B59" s="221"/>
      <c r="C59" s="129" t="s">
        <v>298</v>
      </c>
      <c r="D59" s="127"/>
      <c r="E59" s="133"/>
      <c r="F59" s="134"/>
    </row>
    <row r="60" spans="1:6" s="40" customFormat="1" ht="22.5" customHeight="1">
      <c r="A60" s="221" t="s">
        <v>299</v>
      </c>
      <c r="B60" s="221"/>
      <c r="C60" s="129" t="s">
        <v>300</v>
      </c>
      <c r="D60" s="127"/>
      <c r="E60" s="133"/>
      <c r="F60" s="134"/>
    </row>
    <row r="61" spans="1:6" s="40" customFormat="1" ht="22.5" customHeight="1">
      <c r="A61" s="221" t="s">
        <v>301</v>
      </c>
      <c r="B61" s="221"/>
      <c r="C61" s="129" t="s">
        <v>302</v>
      </c>
      <c r="D61" s="127">
        <f t="shared" si="0"/>
        <v>4.5100000000000007</v>
      </c>
      <c r="E61" s="133"/>
      <c r="F61" s="134">
        <f>4.11+0.4</f>
        <v>4.5100000000000007</v>
      </c>
    </row>
    <row r="62" spans="1:6" s="40" customFormat="1" ht="22.5" customHeight="1">
      <c r="A62" s="221" t="s">
        <v>303</v>
      </c>
      <c r="B62" s="221"/>
      <c r="C62" s="129" t="s">
        <v>304</v>
      </c>
      <c r="D62" s="127">
        <f t="shared" si="0"/>
        <v>12.06</v>
      </c>
      <c r="E62" s="133"/>
      <c r="F62" s="134">
        <v>12.06</v>
      </c>
    </row>
    <row r="63" spans="1:6" s="40" customFormat="1" ht="22.5" customHeight="1">
      <c r="A63" s="221" t="s">
        <v>305</v>
      </c>
      <c r="B63" s="221"/>
      <c r="C63" s="129" t="s">
        <v>306</v>
      </c>
      <c r="D63" s="127"/>
      <c r="E63" s="133"/>
      <c r="F63" s="134"/>
    </row>
    <row r="64" spans="1:6" s="40" customFormat="1" ht="22.5" customHeight="1">
      <c r="A64" s="221" t="s">
        <v>307</v>
      </c>
      <c r="B64" s="221"/>
      <c r="C64" s="129" t="s">
        <v>308</v>
      </c>
      <c r="D64" s="127">
        <f t="shared" si="0"/>
        <v>12.290000000000001</v>
      </c>
      <c r="E64" s="132"/>
      <c r="F64" s="131">
        <f>12.13+0.16</f>
        <v>12.290000000000001</v>
      </c>
    </row>
  </sheetData>
  <mergeCells count="64">
    <mergeCell ref="A1:F1"/>
    <mergeCell ref="A4:C4"/>
    <mergeCell ref="A8:C8"/>
    <mergeCell ref="A9:C9"/>
    <mergeCell ref="A10:B10"/>
    <mergeCell ref="C5:C7"/>
    <mergeCell ref="D4:D7"/>
    <mergeCell ref="E4:E7"/>
    <mergeCell ref="F4:F7"/>
    <mergeCell ref="A5:B7"/>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61:B61"/>
    <mergeCell ref="A62:B62"/>
    <mergeCell ref="A63:B63"/>
    <mergeCell ref="A64:B64"/>
    <mergeCell ref="A56:B56"/>
    <mergeCell ref="A57:B57"/>
    <mergeCell ref="A58:B58"/>
    <mergeCell ref="A59:B59"/>
    <mergeCell ref="A60:B60"/>
  </mergeCells>
  <phoneticPr fontId="16" type="noConversion"/>
  <printOptions horizontalCentered="1"/>
  <pageMargins left="0.35416666666666702" right="0.35416666666666702" top="0.78680555555555598" bottom="0.78680555555555598" header="0.51180555555555596" footer="0.196527777777778"/>
  <pageSetup paperSize="9" scale="49" orientation="portrait"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tabSelected="1" workbookViewId="0">
      <selection activeCell="G8" sqref="G8"/>
    </sheetView>
  </sheetViews>
  <sheetFormatPr defaultColWidth="9" defaultRowHeight="14.25"/>
  <cols>
    <col min="1" max="12" width="10.125" style="5" customWidth="1"/>
    <col min="13" max="16384" width="9" style="5"/>
  </cols>
  <sheetData>
    <row r="1" spans="1:12" s="1" customFormat="1" ht="30" customHeight="1">
      <c r="A1" s="215" t="s">
        <v>309</v>
      </c>
      <c r="B1" s="215"/>
      <c r="C1" s="215"/>
      <c r="D1" s="215"/>
      <c r="E1" s="215"/>
      <c r="F1" s="215"/>
      <c r="G1" s="215"/>
      <c r="H1" s="215"/>
      <c r="I1" s="215"/>
      <c r="J1" s="215"/>
      <c r="K1" s="215"/>
      <c r="L1" s="215"/>
    </row>
    <row r="2" spans="1:12" s="2" customFormat="1" ht="11.1" customHeight="1">
      <c r="L2" s="13" t="s">
        <v>310</v>
      </c>
    </row>
    <row r="3" spans="1:12" s="2" customFormat="1" ht="15" customHeight="1">
      <c r="A3" s="6" t="s">
        <v>2</v>
      </c>
      <c r="B3" s="7"/>
      <c r="C3" s="7"/>
      <c r="D3" s="7"/>
      <c r="E3" s="7"/>
      <c r="F3" s="7"/>
      <c r="G3" s="7"/>
      <c r="H3" s="7"/>
      <c r="I3" s="7"/>
      <c r="J3" s="7"/>
      <c r="K3" s="14"/>
      <c r="L3" s="13" t="s">
        <v>3</v>
      </c>
    </row>
    <row r="4" spans="1:12" s="3" customFormat="1" ht="27.95" customHeight="1">
      <c r="A4" s="251" t="s">
        <v>311</v>
      </c>
      <c r="B4" s="252"/>
      <c r="C4" s="252"/>
      <c r="D4" s="252"/>
      <c r="E4" s="252"/>
      <c r="F4" s="253"/>
      <c r="G4" s="254" t="s">
        <v>312</v>
      </c>
      <c r="H4" s="252"/>
      <c r="I4" s="252"/>
      <c r="J4" s="252"/>
      <c r="K4" s="252"/>
      <c r="L4" s="255"/>
    </row>
    <row r="5" spans="1:12" s="3" customFormat="1" ht="30" customHeight="1">
      <c r="A5" s="242" t="s">
        <v>103</v>
      </c>
      <c r="B5" s="244" t="s">
        <v>313</v>
      </c>
      <c r="C5" s="256" t="s">
        <v>314</v>
      </c>
      <c r="D5" s="257"/>
      <c r="E5" s="258"/>
      <c r="F5" s="246" t="s">
        <v>315</v>
      </c>
      <c r="G5" s="247" t="s">
        <v>103</v>
      </c>
      <c r="H5" s="244" t="s">
        <v>313</v>
      </c>
      <c r="I5" s="256" t="s">
        <v>314</v>
      </c>
      <c r="J5" s="257"/>
      <c r="K5" s="258"/>
      <c r="L5" s="249" t="s">
        <v>315</v>
      </c>
    </row>
    <row r="6" spans="1:12" s="3" customFormat="1" ht="30" customHeight="1">
      <c r="A6" s="243"/>
      <c r="B6" s="245"/>
      <c r="C6" s="8" t="s">
        <v>316</v>
      </c>
      <c r="D6" s="8" t="s">
        <v>317</v>
      </c>
      <c r="E6" s="8" t="s">
        <v>318</v>
      </c>
      <c r="F6" s="246"/>
      <c r="G6" s="248"/>
      <c r="H6" s="245"/>
      <c r="I6" s="8" t="s">
        <v>316</v>
      </c>
      <c r="J6" s="8" t="s">
        <v>317</v>
      </c>
      <c r="K6" s="8" t="s">
        <v>318</v>
      </c>
      <c r="L6" s="250"/>
    </row>
    <row r="7" spans="1:12" s="3" customFormat="1" ht="27.95" customHeight="1">
      <c r="A7" s="9">
        <v>1</v>
      </c>
      <c r="B7" s="10">
        <v>2</v>
      </c>
      <c r="C7" s="10">
        <v>3</v>
      </c>
      <c r="D7" s="10">
        <v>4</v>
      </c>
      <c r="E7" s="10">
        <v>5</v>
      </c>
      <c r="F7" s="10">
        <v>6</v>
      </c>
      <c r="G7" s="10">
        <v>7</v>
      </c>
      <c r="H7" s="10">
        <v>8</v>
      </c>
      <c r="I7" s="10">
        <v>9</v>
      </c>
      <c r="J7" s="10">
        <v>10</v>
      </c>
      <c r="K7" s="10">
        <v>11</v>
      </c>
      <c r="L7" s="15">
        <v>12</v>
      </c>
    </row>
    <row r="8" spans="1:12" s="4" customFormat="1" ht="42.75" customHeight="1">
      <c r="A8" s="11">
        <f>7.07+10.4</f>
        <v>17.47</v>
      </c>
      <c r="B8" s="12"/>
      <c r="C8" s="12">
        <f>4.12+10.4</f>
        <v>14.52</v>
      </c>
      <c r="D8" s="12"/>
      <c r="E8" s="36">
        <f>4.12+10.4</f>
        <v>14.52</v>
      </c>
      <c r="F8" s="36">
        <v>2.95</v>
      </c>
      <c r="G8" s="36">
        <v>16.989999999999998</v>
      </c>
      <c r="H8" s="36"/>
      <c r="I8" s="36">
        <f>4.11+9.93</f>
        <v>14.04</v>
      </c>
      <c r="J8" s="36"/>
      <c r="K8" s="37">
        <f>4.11+9.93</f>
        <v>14.04</v>
      </c>
      <c r="L8" s="38">
        <v>2.95</v>
      </c>
    </row>
    <row r="9" spans="1:12" ht="45" customHeight="1">
      <c r="A9" s="240" t="s">
        <v>319</v>
      </c>
      <c r="B9" s="241"/>
      <c r="C9" s="241"/>
      <c r="D9" s="241"/>
      <c r="E9" s="241"/>
      <c r="F9" s="241"/>
      <c r="G9" s="241"/>
      <c r="H9" s="241"/>
      <c r="I9" s="241"/>
      <c r="J9" s="241"/>
      <c r="K9" s="241"/>
      <c r="L9" s="241"/>
    </row>
  </sheetData>
  <mergeCells count="12">
    <mergeCell ref="A1:L1"/>
    <mergeCell ref="A4:F4"/>
    <mergeCell ref="G4:L4"/>
    <mergeCell ref="C5:E5"/>
    <mergeCell ref="I5:K5"/>
    <mergeCell ref="A9:L9"/>
    <mergeCell ref="A5:A6"/>
    <mergeCell ref="B5:B6"/>
    <mergeCell ref="F5:F6"/>
    <mergeCell ref="G5:G6"/>
    <mergeCell ref="H5:H6"/>
    <mergeCell ref="L5:L6"/>
  </mergeCells>
  <phoneticPr fontId="16" type="noConversion"/>
  <printOptions horizontalCentered="1"/>
  <pageMargins left="0.35416666666666702" right="0.35416666666666702" top="0.78680555555555598" bottom="0.78680555555555598" header="0.51180555555555596" footer="0.196527777777778"/>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topLeftCell="C13" workbookViewId="0">
      <selection activeCell="F13" sqref="F13"/>
    </sheetView>
  </sheetViews>
  <sheetFormatPr defaultColWidth="9" defaultRowHeight="14.25"/>
  <cols>
    <col min="1" max="2" width="4.625" style="5" customWidth="1"/>
    <col min="3" max="3" width="33.375" style="5" customWidth="1"/>
    <col min="4" max="9" width="16.625" style="5" customWidth="1"/>
    <col min="10" max="16384" width="9" style="5"/>
  </cols>
  <sheetData>
    <row r="1" spans="1:9" s="1" customFormat="1" ht="30" customHeight="1">
      <c r="A1" s="215" t="s">
        <v>320</v>
      </c>
      <c r="B1" s="215"/>
      <c r="C1" s="215"/>
      <c r="D1" s="215"/>
      <c r="E1" s="215"/>
      <c r="F1" s="215"/>
      <c r="G1" s="215"/>
      <c r="H1" s="215"/>
      <c r="I1" s="215"/>
    </row>
    <row r="2" spans="1:9" s="2" customFormat="1" ht="11.1" customHeight="1">
      <c r="A2" s="16"/>
      <c r="B2" s="16"/>
      <c r="C2" s="16"/>
      <c r="I2" s="13" t="s">
        <v>321</v>
      </c>
    </row>
    <row r="3" spans="1:9" s="2" customFormat="1" ht="15" customHeight="1">
      <c r="A3" s="6" t="s">
        <v>2</v>
      </c>
      <c r="B3" s="16"/>
      <c r="C3" s="16"/>
      <c r="D3" s="7"/>
      <c r="E3" s="7"/>
      <c r="F3" s="7"/>
      <c r="G3" s="7"/>
      <c r="H3" s="14"/>
      <c r="I3" s="13" t="s">
        <v>3</v>
      </c>
    </row>
    <row r="4" spans="1:9" s="3" customFormat="1" ht="20.25" customHeight="1">
      <c r="A4" s="216" t="s">
        <v>192</v>
      </c>
      <c r="B4" s="217"/>
      <c r="C4" s="217"/>
      <c r="D4" s="203" t="s">
        <v>87</v>
      </c>
      <c r="E4" s="206" t="s">
        <v>322</v>
      </c>
      <c r="F4" s="260" t="s">
        <v>323</v>
      </c>
      <c r="G4" s="261"/>
      <c r="H4" s="261"/>
      <c r="I4" s="209" t="s">
        <v>96</v>
      </c>
    </row>
    <row r="5" spans="1:9" s="3" customFormat="1" ht="27" customHeight="1">
      <c r="A5" s="212" t="s">
        <v>115</v>
      </c>
      <c r="B5" s="202"/>
      <c r="C5" s="202" t="s">
        <v>116</v>
      </c>
      <c r="D5" s="204"/>
      <c r="E5" s="207"/>
      <c r="F5" s="207" t="s">
        <v>316</v>
      </c>
      <c r="G5" s="207" t="s">
        <v>193</v>
      </c>
      <c r="H5" s="204" t="s">
        <v>175</v>
      </c>
      <c r="I5" s="210"/>
    </row>
    <row r="6" spans="1:9" s="3" customFormat="1" ht="18" customHeight="1">
      <c r="A6" s="212"/>
      <c r="B6" s="202"/>
      <c r="C6" s="202"/>
      <c r="D6" s="204"/>
      <c r="E6" s="207"/>
      <c r="F6" s="207"/>
      <c r="G6" s="207"/>
      <c r="H6" s="204"/>
      <c r="I6" s="210"/>
    </row>
    <row r="7" spans="1:9" s="3" customFormat="1" ht="22.5" customHeight="1">
      <c r="A7" s="212"/>
      <c r="B7" s="202"/>
      <c r="C7" s="202"/>
      <c r="D7" s="205"/>
      <c r="E7" s="208"/>
      <c r="F7" s="208"/>
      <c r="G7" s="208"/>
      <c r="H7" s="205"/>
      <c r="I7" s="211"/>
    </row>
    <row r="8" spans="1:9" s="3" customFormat="1" ht="22.5" customHeight="1">
      <c r="A8" s="218" t="s">
        <v>117</v>
      </c>
      <c r="B8" s="219"/>
      <c r="C8" s="220"/>
      <c r="D8" s="17">
        <v>1</v>
      </c>
      <c r="E8" s="17">
        <v>2</v>
      </c>
      <c r="F8" s="17">
        <v>3</v>
      </c>
      <c r="G8" s="17">
        <v>4</v>
      </c>
      <c r="H8" s="18">
        <v>5</v>
      </c>
      <c r="I8" s="32">
        <v>6</v>
      </c>
    </row>
    <row r="9" spans="1:9" s="3" customFormat="1" ht="22.5" customHeight="1" thickBot="1">
      <c r="A9" s="262" t="s">
        <v>103</v>
      </c>
      <c r="B9" s="263"/>
      <c r="C9" s="264"/>
      <c r="D9" s="19">
        <v>0</v>
      </c>
      <c r="E9" s="29">
        <f t="shared" ref="E9:E14" si="0">F9</f>
        <v>363.78999999999996</v>
      </c>
      <c r="F9" s="19">
        <f>H9</f>
        <v>363.78999999999996</v>
      </c>
      <c r="G9" s="19">
        <v>0</v>
      </c>
      <c r="H9" s="20">
        <f>340.51+23.28</f>
        <v>363.78999999999996</v>
      </c>
      <c r="I9" s="33">
        <v>0</v>
      </c>
    </row>
    <row r="10" spans="1:9" s="4" customFormat="1" ht="22.5" customHeight="1" thickBot="1">
      <c r="A10" s="158" t="s">
        <v>137</v>
      </c>
      <c r="B10" s="159"/>
      <c r="C10" s="119" t="s">
        <v>138</v>
      </c>
      <c r="D10" s="21"/>
      <c r="E10" s="29">
        <f t="shared" si="0"/>
        <v>363.78999999999996</v>
      </c>
      <c r="F10" s="19">
        <f>H10</f>
        <v>363.78999999999996</v>
      </c>
      <c r="G10" s="23"/>
      <c r="H10" s="20">
        <f>340.51+23.28</f>
        <v>363.78999999999996</v>
      </c>
      <c r="I10" s="34"/>
    </row>
    <row r="11" spans="1:9" s="4" customFormat="1" ht="22.5" customHeight="1" thickBot="1">
      <c r="A11" s="158" t="s">
        <v>151</v>
      </c>
      <c r="B11" s="159"/>
      <c r="C11" s="24" t="s">
        <v>152</v>
      </c>
      <c r="D11" s="21"/>
      <c r="E11" s="29">
        <f t="shared" si="0"/>
        <v>49.21</v>
      </c>
      <c r="F11" s="22">
        <v>49.21</v>
      </c>
      <c r="G11" s="21"/>
      <c r="H11" s="25">
        <v>49.21</v>
      </c>
      <c r="I11" s="34"/>
    </row>
    <row r="12" spans="1:9" s="4" customFormat="1" ht="22.5" customHeight="1" thickBot="1">
      <c r="A12" s="158" t="s">
        <v>153</v>
      </c>
      <c r="B12" s="159"/>
      <c r="C12" s="26" t="s">
        <v>154</v>
      </c>
      <c r="D12" s="21"/>
      <c r="E12" s="29">
        <f t="shared" si="0"/>
        <v>17.71</v>
      </c>
      <c r="F12" s="22">
        <v>17.71</v>
      </c>
      <c r="G12" s="21"/>
      <c r="H12" s="25">
        <v>17.71</v>
      </c>
      <c r="I12" s="34"/>
    </row>
    <row r="13" spans="1:9" s="4" customFormat="1" ht="22.5" customHeight="1" thickBot="1">
      <c r="A13" s="158" t="s">
        <v>155</v>
      </c>
      <c r="B13" s="159"/>
      <c r="C13" s="27" t="s">
        <v>156</v>
      </c>
      <c r="D13" s="21"/>
      <c r="E13" s="29">
        <f t="shared" si="0"/>
        <v>31.5</v>
      </c>
      <c r="F13" s="22">
        <v>31.5</v>
      </c>
      <c r="G13" s="21"/>
      <c r="H13" s="25">
        <v>31.5</v>
      </c>
      <c r="I13" s="34"/>
    </row>
    <row r="14" spans="1:9" s="4" customFormat="1" ht="22.5" customHeight="1" thickBot="1">
      <c r="A14" s="158" t="s">
        <v>157</v>
      </c>
      <c r="B14" s="159"/>
      <c r="C14" s="24" t="s">
        <v>158</v>
      </c>
      <c r="D14" s="21"/>
      <c r="E14" s="29">
        <f t="shared" si="0"/>
        <v>314.58000000000004</v>
      </c>
      <c r="F14" s="22">
        <f>H14</f>
        <v>314.58000000000004</v>
      </c>
      <c r="G14" s="21"/>
      <c r="H14" s="25">
        <f>291.3+23.28</f>
        <v>314.58000000000004</v>
      </c>
      <c r="I14" s="34"/>
    </row>
    <row r="15" spans="1:9" s="4" customFormat="1" ht="22.5" customHeight="1" thickBot="1">
      <c r="A15" s="158" t="s">
        <v>159</v>
      </c>
      <c r="B15" s="159"/>
      <c r="C15" s="27" t="s">
        <v>156</v>
      </c>
      <c r="D15" s="28"/>
      <c r="E15" s="150">
        <f>F15</f>
        <v>314.58000000000004</v>
      </c>
      <c r="F15" s="29">
        <f>H15</f>
        <v>314.58000000000004</v>
      </c>
      <c r="G15" s="28"/>
      <c r="H15" s="30">
        <f>291.3+23.28</f>
        <v>314.58000000000004</v>
      </c>
      <c r="I15" s="35"/>
    </row>
    <row r="16" spans="1:9" ht="32.25" customHeight="1">
      <c r="A16" s="259">
        <v>291.3</v>
      </c>
      <c r="B16" s="201"/>
      <c r="C16" s="201"/>
      <c r="D16" s="201"/>
      <c r="E16" s="201"/>
      <c r="F16" s="201"/>
      <c r="G16" s="201"/>
      <c r="H16" s="201"/>
      <c r="I16" s="201"/>
    </row>
    <row r="17" spans="1:1">
      <c r="A17" s="31"/>
    </row>
    <row r="18" spans="1:1">
      <c r="A18" s="31"/>
    </row>
    <row r="19" spans="1:1">
      <c r="A19" s="31"/>
    </row>
    <row r="20" spans="1:1">
      <c r="A20" s="31"/>
    </row>
  </sheetData>
  <mergeCells count="20">
    <mergeCell ref="A1:I1"/>
    <mergeCell ref="A4:C4"/>
    <mergeCell ref="F4:H4"/>
    <mergeCell ref="A8:C8"/>
    <mergeCell ref="A9:C9"/>
    <mergeCell ref="A15:B15"/>
    <mergeCell ref="A16:I16"/>
    <mergeCell ref="C5:C7"/>
    <mergeCell ref="D4:D7"/>
    <mergeCell ref="E4:E7"/>
    <mergeCell ref="F5:F7"/>
    <mergeCell ref="G5:G7"/>
    <mergeCell ref="H5:H7"/>
    <mergeCell ref="I4:I7"/>
    <mergeCell ref="A5:B7"/>
    <mergeCell ref="A10:B10"/>
    <mergeCell ref="A11:B11"/>
    <mergeCell ref="A12:B12"/>
    <mergeCell ref="A13:B13"/>
    <mergeCell ref="A14:B14"/>
  </mergeCells>
  <phoneticPr fontId="16" type="noConversion"/>
  <printOptions horizontalCentered="1"/>
  <pageMargins left="0.35416666666666702" right="0.35416666666666702" top="0.78680555555555598" bottom="0.78680555555555598" header="0.51180555555555596" footer="0.196527777777778"/>
  <pageSetup paperSize="9" scale="92" orientation="landscape" r:id="rId1"/>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F14" sqref="F14"/>
    </sheetView>
  </sheetViews>
  <sheetFormatPr defaultColWidth="9" defaultRowHeight="14.25"/>
  <cols>
    <col min="1" max="12" width="10.125" style="149" customWidth="1"/>
    <col min="13" max="16384" width="9" style="149"/>
  </cols>
  <sheetData>
    <row r="1" spans="1:12" s="135" customFormat="1" ht="21.75">
      <c r="A1" s="267" t="s">
        <v>324</v>
      </c>
      <c r="B1" s="267"/>
      <c r="C1" s="267"/>
      <c r="D1" s="267"/>
      <c r="E1" s="267"/>
      <c r="F1" s="267"/>
      <c r="G1" s="267"/>
      <c r="H1" s="267"/>
      <c r="I1" s="267"/>
      <c r="J1" s="267"/>
      <c r="K1" s="267"/>
      <c r="L1" s="267"/>
    </row>
    <row r="2" spans="1:12" s="136" customFormat="1" ht="12">
      <c r="L2" s="137" t="s">
        <v>325</v>
      </c>
    </row>
    <row r="3" spans="1:12" s="136" customFormat="1" ht="12">
      <c r="A3" s="138" t="s">
        <v>2</v>
      </c>
      <c r="B3" s="139"/>
      <c r="C3" s="139"/>
      <c r="D3" s="139"/>
      <c r="E3" s="139"/>
      <c r="F3" s="139"/>
      <c r="G3" s="139"/>
      <c r="H3" s="139"/>
      <c r="I3" s="139"/>
      <c r="J3" s="139"/>
      <c r="K3" s="140"/>
      <c r="L3" s="137" t="s">
        <v>3</v>
      </c>
    </row>
    <row r="4" spans="1:12" s="141" customFormat="1">
      <c r="A4" s="268" t="s">
        <v>311</v>
      </c>
      <c r="B4" s="269"/>
      <c r="C4" s="269"/>
      <c r="D4" s="269"/>
      <c r="E4" s="269"/>
      <c r="F4" s="270"/>
      <c r="G4" s="271" t="s">
        <v>312</v>
      </c>
      <c r="H4" s="269"/>
      <c r="I4" s="269"/>
      <c r="J4" s="269"/>
      <c r="K4" s="269"/>
      <c r="L4" s="272"/>
    </row>
    <row r="5" spans="1:12" s="141" customFormat="1">
      <c r="A5" s="276" t="s">
        <v>103</v>
      </c>
      <c r="B5" s="278" t="s">
        <v>313</v>
      </c>
      <c r="C5" s="273" t="s">
        <v>314</v>
      </c>
      <c r="D5" s="274"/>
      <c r="E5" s="275"/>
      <c r="F5" s="280" t="s">
        <v>315</v>
      </c>
      <c r="G5" s="281" t="s">
        <v>103</v>
      </c>
      <c r="H5" s="278" t="s">
        <v>313</v>
      </c>
      <c r="I5" s="273" t="s">
        <v>314</v>
      </c>
      <c r="J5" s="274"/>
      <c r="K5" s="275"/>
      <c r="L5" s="283" t="s">
        <v>315</v>
      </c>
    </row>
    <row r="6" spans="1:12" s="141" customFormat="1" ht="27">
      <c r="A6" s="277"/>
      <c r="B6" s="279"/>
      <c r="C6" s="142" t="s">
        <v>316</v>
      </c>
      <c r="D6" s="142" t="s">
        <v>317</v>
      </c>
      <c r="E6" s="142" t="s">
        <v>318</v>
      </c>
      <c r="F6" s="280"/>
      <c r="G6" s="282"/>
      <c r="H6" s="279"/>
      <c r="I6" s="142" t="s">
        <v>316</v>
      </c>
      <c r="J6" s="142" t="s">
        <v>317</v>
      </c>
      <c r="K6" s="142" t="s">
        <v>318</v>
      </c>
      <c r="L6" s="284"/>
    </row>
    <row r="7" spans="1:12" s="141" customFormat="1">
      <c r="A7" s="143">
        <v>1</v>
      </c>
      <c r="B7" s="144">
        <v>2</v>
      </c>
      <c r="C7" s="144">
        <v>3</v>
      </c>
      <c r="D7" s="144">
        <v>4</v>
      </c>
      <c r="E7" s="144">
        <v>5</v>
      </c>
      <c r="F7" s="144">
        <v>6</v>
      </c>
      <c r="G7" s="144">
        <v>7</v>
      </c>
      <c r="H7" s="144">
        <v>8</v>
      </c>
      <c r="I7" s="144">
        <v>9</v>
      </c>
      <c r="J7" s="144">
        <v>10</v>
      </c>
      <c r="K7" s="144">
        <v>11</v>
      </c>
      <c r="L7" s="145">
        <v>12</v>
      </c>
    </row>
    <row r="8" spans="1:12" ht="26.25" customHeight="1">
      <c r="A8" s="146">
        <f>7.07+0.4</f>
        <v>7.4700000000000006</v>
      </c>
      <c r="B8" s="124"/>
      <c r="C8" s="124">
        <f>4.12+0.4</f>
        <v>4.5200000000000005</v>
      </c>
      <c r="D8" s="124"/>
      <c r="E8" s="124">
        <f>4.12+0.4</f>
        <v>4.5200000000000005</v>
      </c>
      <c r="F8" s="124">
        <v>2.95</v>
      </c>
      <c r="G8" s="124">
        <f>7.06+0.4</f>
        <v>7.46</v>
      </c>
      <c r="H8" s="124"/>
      <c r="I8" s="124">
        <f>4.11+0.4</f>
        <v>4.5100000000000007</v>
      </c>
      <c r="J8" s="124"/>
      <c r="K8" s="147">
        <f>4.11+0.4</f>
        <v>4.5100000000000007</v>
      </c>
      <c r="L8" s="148">
        <v>2.95</v>
      </c>
    </row>
    <row r="9" spans="1:12">
      <c r="A9" s="265" t="s">
        <v>331</v>
      </c>
      <c r="B9" s="265"/>
      <c r="C9" s="265"/>
      <c r="D9" s="265"/>
      <c r="E9" s="265"/>
      <c r="F9" s="265"/>
      <c r="G9" s="265"/>
      <c r="H9" s="265"/>
      <c r="I9" s="265"/>
      <c r="J9" s="265"/>
      <c r="K9" s="265"/>
      <c r="L9" s="265"/>
    </row>
    <row r="10" spans="1:12">
      <c r="A10" s="266"/>
      <c r="B10" s="266"/>
      <c r="C10" s="266"/>
      <c r="D10" s="266"/>
      <c r="E10" s="266"/>
      <c r="F10" s="266"/>
      <c r="G10" s="266"/>
      <c r="H10" s="266"/>
      <c r="I10" s="266"/>
      <c r="J10" s="266"/>
      <c r="K10" s="266"/>
      <c r="L10" s="266"/>
    </row>
    <row r="11" spans="1:12">
      <c r="A11" s="266"/>
      <c r="B11" s="266"/>
      <c r="C11" s="266"/>
      <c r="D11" s="266"/>
      <c r="E11" s="266"/>
      <c r="F11" s="266"/>
      <c r="G11" s="266"/>
      <c r="H11" s="266"/>
      <c r="I11" s="266"/>
      <c r="J11" s="266"/>
      <c r="K11" s="266"/>
      <c r="L11" s="266"/>
    </row>
  </sheetData>
  <mergeCells count="12">
    <mergeCell ref="A9:L11"/>
    <mergeCell ref="A1:L1"/>
    <mergeCell ref="A4:F4"/>
    <mergeCell ref="G4:L4"/>
    <mergeCell ref="C5:E5"/>
    <mergeCell ref="I5:K5"/>
    <mergeCell ref="A5:A6"/>
    <mergeCell ref="B5:B6"/>
    <mergeCell ref="F5:F6"/>
    <mergeCell ref="G5:G6"/>
    <mergeCell ref="H5:H6"/>
    <mergeCell ref="L5:L6"/>
  </mergeCells>
  <phoneticPr fontId="16" type="noConversion"/>
  <pageMargins left="0.70763888888888904" right="0.70763888888888904" top="0.74791666666666701" bottom="0.74791666666666701" header="0.31388888888888899" footer="0.31388888888888899"/>
  <pageSetup paperSize="9" orientation="landscape"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财政拨款"三公“经费支出决算表</vt:lpstr>
      <vt:lpstr>g08政府性基金预算财政拨款支出决算表</vt:lpstr>
      <vt:lpstr>Z9一般公共预算财政拨款“三公经费支出决算表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'财政拨款"三公“经费支出决算表'!Print_Area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Owner</cp:lastModifiedBy>
  <cp:lastPrinted>2018-10-31T00:57:49Z</cp:lastPrinted>
  <dcterms:created xsi:type="dcterms:W3CDTF">2011-12-26T04:36:00Z</dcterms:created>
  <dcterms:modified xsi:type="dcterms:W3CDTF">2018-10-31T07:30:27Z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